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430" windowWidth="12120" windowHeight="5955" tabRatio="525"/>
  </bookViews>
  <sheets>
    <sheet name="BUGET 2023" sheetId="139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H115" i="139" l="1"/>
  <c r="D498" i="139" l="1"/>
  <c r="E498" i="139"/>
  <c r="F498" i="139"/>
  <c r="G498" i="139"/>
  <c r="H498" i="139"/>
  <c r="C498" i="139"/>
  <c r="H158" i="139" l="1"/>
  <c r="D8" i="139" l="1"/>
  <c r="E8" i="139"/>
  <c r="F8" i="139"/>
  <c r="G8" i="139"/>
  <c r="D73" i="139"/>
  <c r="E73" i="139"/>
  <c r="F73" i="139"/>
  <c r="G73" i="139"/>
  <c r="H127" i="139"/>
  <c r="H137" i="139"/>
  <c r="H142" i="139"/>
  <c r="H102" i="139"/>
  <c r="H169" i="139" l="1"/>
  <c r="D589" i="139" l="1"/>
  <c r="E589" i="139"/>
  <c r="F589" i="139"/>
  <c r="G589" i="139"/>
  <c r="H589" i="139"/>
  <c r="C589" i="139"/>
  <c r="H121" i="139" l="1"/>
  <c r="H132" i="139"/>
  <c r="H108" i="139"/>
  <c r="H153" i="139"/>
  <c r="D364" i="139" l="1"/>
  <c r="E364" i="139"/>
  <c r="F364" i="139"/>
  <c r="G364" i="139"/>
  <c r="C364" i="139"/>
  <c r="G220" i="139" l="1"/>
  <c r="D235" i="139"/>
  <c r="E235" i="139"/>
  <c r="F235" i="139"/>
  <c r="G235" i="139"/>
  <c r="D236" i="139"/>
  <c r="E236" i="139"/>
  <c r="F236" i="139"/>
  <c r="G236" i="139"/>
  <c r="C236" i="139"/>
  <c r="D575" i="139" l="1"/>
  <c r="E575" i="139"/>
  <c r="F575" i="139"/>
  <c r="G575" i="139"/>
  <c r="C575" i="139"/>
  <c r="D410" i="139" l="1"/>
  <c r="E410" i="139"/>
  <c r="F410" i="139"/>
  <c r="G410" i="139"/>
  <c r="C410" i="139"/>
  <c r="D519" i="139" l="1"/>
  <c r="E519" i="139"/>
  <c r="F519" i="139"/>
  <c r="G519" i="139"/>
  <c r="C519" i="139"/>
  <c r="H168" i="139" l="1"/>
  <c r="H671" i="139" l="1"/>
  <c r="D458" i="139" l="1"/>
  <c r="E458" i="139"/>
  <c r="F458" i="139"/>
  <c r="G458" i="139"/>
  <c r="C458" i="139"/>
  <c r="H451" i="139"/>
  <c r="H614" i="139" l="1"/>
  <c r="D69" i="139" l="1"/>
  <c r="E69" i="139"/>
  <c r="F69" i="139"/>
  <c r="G69" i="139"/>
  <c r="D112" i="139"/>
  <c r="E112" i="139"/>
  <c r="F112" i="139"/>
  <c r="G112" i="139"/>
  <c r="H113" i="139"/>
  <c r="D129" i="139"/>
  <c r="E129" i="139"/>
  <c r="F129" i="139"/>
  <c r="G129" i="139"/>
  <c r="H130" i="139"/>
  <c r="E7" i="139" l="1"/>
  <c r="F7" i="139"/>
  <c r="G7" i="139"/>
  <c r="H33" i="139"/>
  <c r="C315" i="139"/>
  <c r="D656" i="139"/>
  <c r="E656" i="139"/>
  <c r="F656" i="139"/>
  <c r="G656" i="139"/>
  <c r="C656" i="139"/>
  <c r="C69" i="139" l="1"/>
  <c r="D76" i="139"/>
  <c r="E76" i="139"/>
  <c r="F76" i="139"/>
  <c r="G76" i="139"/>
  <c r="C76" i="139"/>
  <c r="H309" i="139" l="1"/>
  <c r="D87" i="139" l="1"/>
  <c r="E87" i="139"/>
  <c r="F87" i="139"/>
  <c r="G87" i="139"/>
  <c r="H478" i="139" l="1"/>
  <c r="H197" i="139" l="1"/>
  <c r="H607" i="139" l="1"/>
  <c r="D606" i="139"/>
  <c r="E606" i="139"/>
  <c r="F606" i="139"/>
  <c r="G606" i="139"/>
  <c r="D553" i="139"/>
  <c r="E553" i="139"/>
  <c r="F553" i="139"/>
  <c r="G553" i="139"/>
  <c r="D301" i="139"/>
  <c r="E301" i="139"/>
  <c r="F301" i="139"/>
  <c r="G301" i="139"/>
  <c r="D219" i="139"/>
  <c r="E219" i="139"/>
  <c r="F219" i="139"/>
  <c r="G219" i="139"/>
  <c r="D295" i="139"/>
  <c r="D225" i="139" s="1"/>
  <c r="E295" i="139"/>
  <c r="E225" i="139" s="1"/>
  <c r="F295" i="139"/>
  <c r="F225" i="139" s="1"/>
  <c r="G295" i="139"/>
  <c r="H296" i="139"/>
  <c r="H295" i="139" s="1"/>
  <c r="H225" i="139" s="1"/>
  <c r="H194" i="139"/>
  <c r="H192" i="139"/>
  <c r="H190" i="139"/>
  <c r="H188" i="139"/>
  <c r="H189" i="139"/>
  <c r="H612" i="139"/>
  <c r="H557" i="139"/>
  <c r="H548" i="139"/>
  <c r="D196" i="139"/>
  <c r="E196" i="139"/>
  <c r="F196" i="139"/>
  <c r="G196" i="139"/>
  <c r="C196" i="139"/>
  <c r="D199" i="139"/>
  <c r="E199" i="139"/>
  <c r="F199" i="139"/>
  <c r="G199" i="139"/>
  <c r="H199" i="139"/>
  <c r="C199" i="139"/>
  <c r="D624" i="139"/>
  <c r="E624" i="139"/>
  <c r="F624" i="139"/>
  <c r="G624" i="139"/>
  <c r="C624" i="139"/>
  <c r="D83" i="139"/>
  <c r="E83" i="139"/>
  <c r="F83" i="139"/>
  <c r="G83" i="139"/>
  <c r="D438" i="139"/>
  <c r="E438" i="139"/>
  <c r="F438" i="139"/>
  <c r="G438" i="139"/>
  <c r="C438" i="139"/>
  <c r="H124" i="139"/>
  <c r="D144" i="139"/>
  <c r="E144" i="139"/>
  <c r="F144" i="139"/>
  <c r="G144" i="139"/>
  <c r="H147" i="139"/>
  <c r="D109" i="139"/>
  <c r="E109" i="139"/>
  <c r="F109" i="139"/>
  <c r="G109" i="139"/>
  <c r="H110" i="139"/>
  <c r="H380" i="139"/>
  <c r="E74" i="139" l="1"/>
  <c r="C74" i="139"/>
  <c r="G225" i="139"/>
  <c r="G74" i="139"/>
  <c r="F74" i="139"/>
  <c r="D74" i="139"/>
  <c r="H576" i="139"/>
  <c r="H566" i="139"/>
  <c r="D565" i="139"/>
  <c r="E565" i="139"/>
  <c r="F565" i="139"/>
  <c r="G565" i="139"/>
  <c r="D68" i="139"/>
  <c r="E68" i="139"/>
  <c r="F68" i="139"/>
  <c r="G68" i="139"/>
  <c r="H68" i="139"/>
  <c r="C68" i="139"/>
  <c r="F564" i="139" l="1"/>
  <c r="E564" i="139"/>
  <c r="D564" i="139"/>
  <c r="G564" i="139"/>
  <c r="G45" i="139"/>
  <c r="H48" i="139"/>
  <c r="H120" i="139"/>
  <c r="D91" i="139" l="1"/>
  <c r="E91" i="139"/>
  <c r="F91" i="139"/>
  <c r="G91" i="139"/>
  <c r="H92" i="139"/>
  <c r="D94" i="139"/>
  <c r="E94" i="139"/>
  <c r="F94" i="139"/>
  <c r="G94" i="139"/>
  <c r="H95" i="139"/>
  <c r="H266" i="139"/>
  <c r="D155" i="139"/>
  <c r="E155" i="139"/>
  <c r="F155" i="139"/>
  <c r="G155" i="139"/>
  <c r="H156" i="139"/>
  <c r="D104" i="139"/>
  <c r="E104" i="139"/>
  <c r="F104" i="139"/>
  <c r="G104" i="139"/>
  <c r="H105" i="139"/>
  <c r="D117" i="139"/>
  <c r="E117" i="139"/>
  <c r="F117" i="139"/>
  <c r="G117" i="139"/>
  <c r="H118" i="139"/>
  <c r="D139" i="139"/>
  <c r="E139" i="139"/>
  <c r="F139" i="139"/>
  <c r="G139" i="139"/>
  <c r="H140" i="139"/>
  <c r="D99" i="139" l="1"/>
  <c r="E99" i="139"/>
  <c r="F99" i="139"/>
  <c r="G99" i="139"/>
  <c r="H103" i="139"/>
  <c r="D80" i="139"/>
  <c r="E80" i="139"/>
  <c r="F80" i="139"/>
  <c r="G80" i="139"/>
  <c r="H81" i="139"/>
  <c r="H78" i="139"/>
  <c r="D170" i="139"/>
  <c r="E170" i="139"/>
  <c r="F170" i="139"/>
  <c r="G170" i="139"/>
  <c r="H172" i="139"/>
  <c r="H170" i="139" l="1"/>
  <c r="H151" i="139"/>
  <c r="D150" i="139"/>
  <c r="E150" i="139"/>
  <c r="F150" i="139"/>
  <c r="G150" i="139"/>
  <c r="H448" i="139"/>
  <c r="H446" i="139"/>
  <c r="D258" i="139" l="1"/>
  <c r="E258" i="139"/>
  <c r="F258" i="139"/>
  <c r="G258" i="139"/>
  <c r="C258" i="139"/>
  <c r="C479" i="139"/>
  <c r="F479" i="139"/>
  <c r="H582" i="139" l="1"/>
  <c r="F574" i="139" l="1"/>
  <c r="F551" i="139"/>
  <c r="E574" i="139"/>
  <c r="E551" i="139"/>
  <c r="D574" i="139"/>
  <c r="D551" i="139"/>
  <c r="G574" i="139"/>
  <c r="G551" i="139"/>
  <c r="H673" i="139"/>
  <c r="D202" i="139"/>
  <c r="D75" i="139" s="1"/>
  <c r="E202" i="139"/>
  <c r="E75" i="139" s="1"/>
  <c r="F202" i="139"/>
  <c r="G202" i="139"/>
  <c r="C202" i="139"/>
  <c r="C75" i="139" s="1"/>
  <c r="H445" i="139"/>
  <c r="G75" i="139" l="1"/>
  <c r="F75" i="139"/>
  <c r="H61" i="139"/>
  <c r="H57" i="139" s="1"/>
  <c r="D57" i="139"/>
  <c r="E57" i="139"/>
  <c r="F57" i="139"/>
  <c r="G57" i="139"/>
  <c r="D60" i="139"/>
  <c r="E60" i="139"/>
  <c r="F60" i="139"/>
  <c r="G60" i="139"/>
  <c r="G56" i="139" l="1"/>
  <c r="H596" i="139"/>
  <c r="H437" i="139"/>
  <c r="H264" i="139"/>
  <c r="H436" i="139"/>
  <c r="H409" i="139" l="1"/>
  <c r="C185" i="139" l="1"/>
  <c r="C72" i="139" l="1"/>
  <c r="D123" i="139"/>
  <c r="E123" i="139"/>
  <c r="F123" i="139"/>
  <c r="G123" i="139"/>
  <c r="H424" i="139" l="1"/>
  <c r="D40" i="139" l="1"/>
  <c r="E40" i="139"/>
  <c r="F40" i="139"/>
  <c r="G40" i="139"/>
  <c r="H554" i="139" l="1"/>
  <c r="D54" i="139"/>
  <c r="E54" i="139"/>
  <c r="F54" i="139"/>
  <c r="G54" i="139"/>
  <c r="H55" i="139"/>
  <c r="H54" i="139" s="1"/>
  <c r="D341" i="139" l="1"/>
  <c r="D302" i="139" s="1"/>
  <c r="E341" i="139"/>
  <c r="E302" i="139" s="1"/>
  <c r="F341" i="139"/>
  <c r="F302" i="139" s="1"/>
  <c r="G341" i="139"/>
  <c r="H341" i="139"/>
  <c r="C341" i="139"/>
  <c r="D334" i="139"/>
  <c r="E334" i="139"/>
  <c r="F334" i="139"/>
  <c r="G334" i="139"/>
  <c r="D348" i="139"/>
  <c r="E348" i="139"/>
  <c r="F348" i="139"/>
  <c r="G348" i="139"/>
  <c r="C348" i="139"/>
  <c r="G302" i="139" l="1"/>
  <c r="C302" i="139"/>
  <c r="H34" i="139" l="1"/>
  <c r="H457" i="139"/>
  <c r="H196" i="139" l="1"/>
  <c r="H74" i="139" s="1"/>
  <c r="H135" i="139"/>
  <c r="D134" i="139"/>
  <c r="E134" i="139"/>
  <c r="F134" i="139"/>
  <c r="G134" i="139"/>
  <c r="E46" i="139" l="1"/>
  <c r="E45" i="139" s="1"/>
  <c r="E50" i="139"/>
  <c r="E58" i="139"/>
  <c r="E59" i="139"/>
  <c r="E64" i="139"/>
  <c r="E160" i="139"/>
  <c r="E165" i="139"/>
  <c r="E173" i="139"/>
  <c r="E70" i="139" s="1"/>
  <c r="E176" i="139"/>
  <c r="E179" i="139"/>
  <c r="E182" i="139"/>
  <c r="E71" i="139" s="1"/>
  <c r="E185" i="139"/>
  <c r="E72" i="139" s="1"/>
  <c r="E212" i="139"/>
  <c r="E213" i="139"/>
  <c r="E215" i="139"/>
  <c r="E221" i="139"/>
  <c r="E222" i="139"/>
  <c r="E226" i="139"/>
  <c r="E229" i="139"/>
  <c r="E220" i="139"/>
  <c r="E265" i="139"/>
  <c r="E270" i="139"/>
  <c r="E290" i="139"/>
  <c r="E224" i="139" s="1"/>
  <c r="E304" i="139"/>
  <c r="E305" i="139"/>
  <c r="E306" i="139"/>
  <c r="E307" i="139"/>
  <c r="E311" i="139"/>
  <c r="E315" i="139"/>
  <c r="E316" i="139"/>
  <c r="E317" i="139"/>
  <c r="E318" i="139"/>
  <c r="E319" i="139"/>
  <c r="E324" i="139"/>
  <c r="E327" i="139"/>
  <c r="E330" i="139"/>
  <c r="E339" i="139"/>
  <c r="E340" i="139"/>
  <c r="E342" i="139"/>
  <c r="E345" i="139"/>
  <c r="E355" i="139"/>
  <c r="E358" i="139"/>
  <c r="E361" i="139"/>
  <c r="E363" i="139"/>
  <c r="E359" i="139"/>
  <c r="E479" i="139"/>
  <c r="E485" i="139"/>
  <c r="E484" i="139" s="1"/>
  <c r="E497" i="139"/>
  <c r="E528" i="139"/>
  <c r="E527" i="139" s="1"/>
  <c r="E531" i="139"/>
  <c r="E535" i="139"/>
  <c r="E539" i="139"/>
  <c r="E546" i="139"/>
  <c r="E357" i="139" s="1"/>
  <c r="E550" i="139"/>
  <c r="E555" i="139"/>
  <c r="E558" i="139"/>
  <c r="E562" i="139"/>
  <c r="E552" i="139" s="1"/>
  <c r="E603" i="139"/>
  <c r="E605" i="139"/>
  <c r="E613" i="139"/>
  <c r="E617" i="139"/>
  <c r="E604" i="139"/>
  <c r="E675" i="139"/>
  <c r="E615" i="139" s="1"/>
  <c r="E67" i="139" l="1"/>
  <c r="E298" i="139"/>
  <c r="E300" i="139"/>
  <c r="E223" i="139"/>
  <c r="E338" i="139"/>
  <c r="E313" i="139"/>
  <c r="E299" i="139"/>
  <c r="E303" i="139"/>
  <c r="E211" i="139"/>
  <c r="E360" i="139"/>
  <c r="E56" i="139"/>
  <c r="E623" i="139"/>
  <c r="E218" i="139"/>
  <c r="E602" i="139"/>
  <c r="E549" i="139"/>
  <c r="E356" i="139"/>
  <c r="H423" i="139"/>
  <c r="E354" i="139" l="1"/>
  <c r="E297" i="139"/>
  <c r="E39" i="139"/>
  <c r="D270" i="139" l="1"/>
  <c r="F270" i="139"/>
  <c r="G270" i="139"/>
  <c r="C270" i="139"/>
  <c r="H289" i="139"/>
  <c r="H288" i="139"/>
  <c r="D359" i="139" l="1"/>
  <c r="F359" i="139"/>
  <c r="G359" i="139"/>
  <c r="H285" i="139" l="1"/>
  <c r="H375" i="139" l="1"/>
  <c r="C47" i="139" l="1"/>
  <c r="H412" i="139" l="1"/>
  <c r="D185" i="139" l="1"/>
  <c r="F185" i="139"/>
  <c r="G185" i="139"/>
  <c r="C123" i="139" l="1"/>
  <c r="H128" i="139"/>
  <c r="D479" i="139" l="1"/>
  <c r="G479" i="139"/>
  <c r="D363" i="139"/>
  <c r="F363" i="139"/>
  <c r="G363" i="139"/>
  <c r="D358" i="139"/>
  <c r="F358" i="139"/>
  <c r="G358" i="139"/>
  <c r="D355" i="139"/>
  <c r="F355" i="139"/>
  <c r="G355" i="139"/>
  <c r="H269" i="139" l="1"/>
  <c r="D558" i="139" l="1"/>
  <c r="F558" i="139"/>
  <c r="G558" i="139"/>
  <c r="H560" i="139"/>
  <c r="H267" i="139"/>
  <c r="D265" i="139"/>
  <c r="F265" i="139"/>
  <c r="G265" i="139"/>
  <c r="D229" i="139"/>
  <c r="F229" i="139"/>
  <c r="G229" i="139"/>
  <c r="H231" i="139"/>
  <c r="D617" i="139"/>
  <c r="F617" i="139"/>
  <c r="G617" i="139"/>
  <c r="H619" i="139"/>
  <c r="D535" i="139"/>
  <c r="F535" i="139"/>
  <c r="G535" i="139"/>
  <c r="H537" i="139"/>
  <c r="D531" i="139"/>
  <c r="F531" i="139"/>
  <c r="G531" i="139"/>
  <c r="H533" i="139"/>
  <c r="H534" i="139"/>
  <c r="H536" i="139"/>
  <c r="H532" i="139"/>
  <c r="D345" i="139"/>
  <c r="F345" i="139"/>
  <c r="G345" i="139"/>
  <c r="H531" i="139" l="1"/>
  <c r="H47" i="139"/>
  <c r="H49" i="139"/>
  <c r="H41" i="139"/>
  <c r="H42" i="139"/>
  <c r="H43" i="139"/>
  <c r="H44" i="139"/>
  <c r="H40" i="139" l="1"/>
  <c r="D213" i="139"/>
  <c r="F213" i="139"/>
  <c r="G213" i="139"/>
  <c r="C213" i="139"/>
  <c r="F317" i="139"/>
  <c r="G317" i="139"/>
  <c r="H29" i="139" l="1"/>
  <c r="H30" i="139"/>
  <c r="H31" i="139"/>
  <c r="H32" i="139"/>
  <c r="H35" i="139"/>
  <c r="H36" i="139"/>
  <c r="H37" i="139"/>
  <c r="H38" i="139"/>
  <c r="H453" i="139"/>
  <c r="H456" i="139" l="1"/>
  <c r="D528" i="139" l="1"/>
  <c r="F528" i="139"/>
  <c r="G528" i="139"/>
  <c r="C528" i="139"/>
  <c r="D307" i="139"/>
  <c r="F307" i="139"/>
  <c r="G307" i="139"/>
  <c r="G356" i="139" l="1"/>
  <c r="H308" i="139"/>
  <c r="H310" i="139"/>
  <c r="H312" i="139"/>
  <c r="H314" i="139"/>
  <c r="H320" i="139"/>
  <c r="H321" i="139"/>
  <c r="H322" i="139"/>
  <c r="H301" i="139" s="1"/>
  <c r="H323" i="139"/>
  <c r="H325" i="139"/>
  <c r="H326" i="139"/>
  <c r="H328" i="139"/>
  <c r="H329" i="139"/>
  <c r="H331" i="139"/>
  <c r="H332" i="139"/>
  <c r="H333" i="139"/>
  <c r="H335" i="139"/>
  <c r="H336" i="139"/>
  <c r="H337" i="139"/>
  <c r="H343" i="139"/>
  <c r="H344" i="139"/>
  <c r="H346" i="139"/>
  <c r="H347" i="139"/>
  <c r="H349" i="139"/>
  <c r="H350" i="139"/>
  <c r="H353" i="139"/>
  <c r="H348" i="139" l="1"/>
  <c r="H302" i="139"/>
  <c r="H334" i="139"/>
  <c r="H345" i="139"/>
  <c r="H307" i="139"/>
  <c r="D604" i="139"/>
  <c r="G604" i="139"/>
  <c r="H629" i="139"/>
  <c r="H507" i="139"/>
  <c r="F604" i="139" l="1"/>
  <c r="H399" i="139"/>
  <c r="H427" i="139"/>
  <c r="C363" i="139" l="1"/>
  <c r="C359" i="139"/>
  <c r="H408" i="139" l="1"/>
  <c r="H376" i="139" l="1"/>
  <c r="H161" i="139" l="1"/>
  <c r="H162" i="139"/>
  <c r="H163" i="139"/>
  <c r="H164" i="139"/>
  <c r="D160" i="139"/>
  <c r="F160" i="139"/>
  <c r="G160" i="139"/>
  <c r="H10" i="139" l="1"/>
  <c r="H11" i="139"/>
  <c r="H12" i="139"/>
  <c r="H13" i="139"/>
  <c r="H14" i="139"/>
  <c r="H15" i="139"/>
  <c r="H17" i="139"/>
  <c r="H18" i="139"/>
  <c r="H20" i="139"/>
  <c r="H21" i="139"/>
  <c r="H22" i="139"/>
  <c r="H23" i="139"/>
  <c r="H24" i="139"/>
  <c r="H25" i="139"/>
  <c r="H26" i="139"/>
  <c r="H27" i="139"/>
  <c r="H28" i="139"/>
  <c r="H9" i="139"/>
  <c r="D315" i="139"/>
  <c r="G315" i="139"/>
  <c r="D319" i="139"/>
  <c r="F319" i="139"/>
  <c r="G319" i="139"/>
  <c r="D7" i="139"/>
  <c r="H8" i="139" l="1"/>
  <c r="D342" i="139"/>
  <c r="F342" i="139"/>
  <c r="G342" i="139"/>
  <c r="D339" i="139"/>
  <c r="F339" i="139"/>
  <c r="G339" i="139"/>
  <c r="H430" i="139" l="1"/>
  <c r="G306" i="139"/>
  <c r="G305" i="139"/>
  <c r="G304" i="139"/>
  <c r="D220" i="139"/>
  <c r="F220" i="139"/>
  <c r="G298" i="139" l="1"/>
  <c r="G303" i="139"/>
  <c r="H419" i="139"/>
  <c r="H435" i="139" l="1"/>
  <c r="H434" i="139"/>
  <c r="D675" i="139" l="1"/>
  <c r="D615" i="139" s="1"/>
  <c r="F675" i="139"/>
  <c r="F615" i="139" s="1"/>
  <c r="G675" i="139"/>
  <c r="H675" i="139"/>
  <c r="C675" i="139"/>
  <c r="D562" i="139"/>
  <c r="D552" i="139" s="1"/>
  <c r="F562" i="139"/>
  <c r="F552" i="139" s="1"/>
  <c r="G562" i="139"/>
  <c r="H562" i="139"/>
  <c r="C562" i="139"/>
  <c r="D539" i="139"/>
  <c r="D360" i="139" s="1"/>
  <c r="F539" i="139"/>
  <c r="F360" i="139" s="1"/>
  <c r="G539" i="139"/>
  <c r="C539" i="139"/>
  <c r="D290" i="139"/>
  <c r="D224" i="139" s="1"/>
  <c r="F290" i="139"/>
  <c r="F224" i="139" s="1"/>
  <c r="G290" i="139"/>
  <c r="C290" i="139"/>
  <c r="G552" i="139" l="1"/>
  <c r="G615" i="139"/>
  <c r="G224" i="139"/>
  <c r="G360" i="139"/>
  <c r="C615" i="139"/>
  <c r="G602" i="139" l="1"/>
  <c r="H51" i="139"/>
  <c r="H242" i="139" l="1"/>
  <c r="D226" i="139" l="1"/>
  <c r="D223" i="139" s="1"/>
  <c r="F226" i="139"/>
  <c r="F223" i="139" s="1"/>
  <c r="G226" i="139"/>
  <c r="C226" i="139"/>
  <c r="G223" i="139" l="1"/>
  <c r="C223" i="139"/>
  <c r="H515" i="139"/>
  <c r="H516" i="139"/>
  <c r="G218" i="139" l="1"/>
  <c r="H287" i="139"/>
  <c r="G72" i="139" l="1"/>
  <c r="G71" i="139"/>
  <c r="G70" i="139"/>
  <c r="G67" i="139" l="1"/>
  <c r="H581" i="139"/>
  <c r="D546" i="139" l="1"/>
  <c r="D357" i="139" s="1"/>
  <c r="F546" i="139"/>
  <c r="F357" i="139" s="1"/>
  <c r="G546" i="139"/>
  <c r="C546" i="139"/>
  <c r="G357" i="139" l="1"/>
  <c r="C357" i="139"/>
  <c r="H384" i="139"/>
  <c r="H545" i="139" l="1"/>
  <c r="H547" i="139"/>
  <c r="H546" i="139" s="1"/>
  <c r="H357" i="139" s="1"/>
  <c r="D340" i="139" l="1"/>
  <c r="D338" i="139" s="1"/>
  <c r="F340" i="139"/>
  <c r="G340" i="139"/>
  <c r="G338" i="139" l="1"/>
  <c r="F338" i="139"/>
  <c r="H465" i="139"/>
  <c r="D316" i="139" l="1"/>
  <c r="G316" i="139"/>
  <c r="D317" i="139"/>
  <c r="G299" i="139" l="1"/>
  <c r="H315" i="139"/>
  <c r="H316" i="139"/>
  <c r="H420" i="139"/>
  <c r="D165" i="139" l="1"/>
  <c r="F165" i="139"/>
  <c r="G165" i="139"/>
  <c r="C165" i="139"/>
  <c r="H476" i="139" l="1"/>
  <c r="H475" i="139"/>
  <c r="H452" i="139"/>
  <c r="H473" i="139"/>
  <c r="H471" i="139"/>
  <c r="H464" i="139"/>
  <c r="H470" i="139"/>
  <c r="H472" i="139"/>
  <c r="H463" i="139"/>
  <c r="H501" i="139" l="1"/>
  <c r="G497" i="139" l="1"/>
  <c r="G354" i="139"/>
  <c r="D555" i="139" l="1"/>
  <c r="F555" i="139"/>
  <c r="G555" i="139"/>
  <c r="G549" i="139"/>
  <c r="D318" i="139" l="1"/>
  <c r="D313" i="139" s="1"/>
  <c r="F318" i="139"/>
  <c r="F313" i="139" s="1"/>
  <c r="G318" i="139"/>
  <c r="H52" i="139"/>
  <c r="H53" i="139"/>
  <c r="H62" i="139"/>
  <c r="H63" i="139"/>
  <c r="H65" i="139"/>
  <c r="H66" i="139"/>
  <c r="H79" i="139"/>
  <c r="H76" i="139" s="1"/>
  <c r="H82" i="139"/>
  <c r="H80" i="139" s="1"/>
  <c r="H85" i="139"/>
  <c r="H89" i="139"/>
  <c r="H90" i="139"/>
  <c r="H93" i="139"/>
  <c r="H91" i="139" s="1"/>
  <c r="H97" i="139"/>
  <c r="H73" i="139" s="1"/>
  <c r="H98" i="139"/>
  <c r="H100" i="139"/>
  <c r="H101" i="139"/>
  <c r="H106" i="139"/>
  <c r="H107" i="139"/>
  <c r="H111" i="139"/>
  <c r="H109" i="139" s="1"/>
  <c r="H114" i="139"/>
  <c r="H116" i="139"/>
  <c r="H119" i="139"/>
  <c r="H122" i="139"/>
  <c r="H125" i="139"/>
  <c r="H131" i="139"/>
  <c r="H133" i="139"/>
  <c r="H136" i="139"/>
  <c r="H138" i="139"/>
  <c r="H141" i="139"/>
  <c r="H143" i="139"/>
  <c r="H145" i="139"/>
  <c r="H146" i="139"/>
  <c r="H149" i="139"/>
  <c r="H152" i="139"/>
  <c r="H154" i="139"/>
  <c r="H157" i="139"/>
  <c r="H166" i="139"/>
  <c r="H167" i="139"/>
  <c r="H177" i="139"/>
  <c r="H178" i="139"/>
  <c r="H180" i="139"/>
  <c r="H181" i="139"/>
  <c r="H183" i="139"/>
  <c r="H184" i="139"/>
  <c r="H186" i="139"/>
  <c r="H187" i="139"/>
  <c r="H191" i="139"/>
  <c r="H193" i="139"/>
  <c r="H195" i="139"/>
  <c r="H205" i="139"/>
  <c r="H206" i="139"/>
  <c r="H207" i="139"/>
  <c r="H208" i="139"/>
  <c r="H209" i="139"/>
  <c r="H210" i="139"/>
  <c r="H214" i="139"/>
  <c r="H213" i="139" s="1"/>
  <c r="H216" i="139"/>
  <c r="H217" i="139"/>
  <c r="H227" i="139"/>
  <c r="H226" i="139" s="1"/>
  <c r="H230" i="139"/>
  <c r="H219" i="139" s="1"/>
  <c r="H232" i="139"/>
  <c r="H233" i="139"/>
  <c r="H234" i="139"/>
  <c r="H237" i="139"/>
  <c r="H238" i="139"/>
  <c r="H239" i="139"/>
  <c r="H241" i="139"/>
  <c r="H245" i="139"/>
  <c r="H246" i="139"/>
  <c r="H247" i="139"/>
  <c r="H248" i="139"/>
  <c r="H249" i="139"/>
  <c r="H250" i="139"/>
  <c r="H251" i="139"/>
  <c r="H252" i="139"/>
  <c r="H253" i="139"/>
  <c r="H255" i="139"/>
  <c r="H256" i="139"/>
  <c r="H257" i="139"/>
  <c r="H259" i="139"/>
  <c r="H261" i="139"/>
  <c r="H262" i="139"/>
  <c r="H263" i="139"/>
  <c r="H268" i="139"/>
  <c r="H271" i="139"/>
  <c r="H272" i="139"/>
  <c r="H273" i="139"/>
  <c r="H274" i="139"/>
  <c r="H275" i="139"/>
  <c r="H276" i="139"/>
  <c r="H277" i="139"/>
  <c r="H278" i="139"/>
  <c r="H279" i="139"/>
  <c r="H284" i="139"/>
  <c r="H286" i="139"/>
  <c r="H292" i="139"/>
  <c r="H293" i="139"/>
  <c r="H294" i="139"/>
  <c r="H362" i="139"/>
  <c r="H365" i="139"/>
  <c r="H366" i="139"/>
  <c r="H367" i="139"/>
  <c r="H368" i="139"/>
  <c r="H370" i="139"/>
  <c r="H371" i="139"/>
  <c r="H373" i="139"/>
  <c r="H377" i="139"/>
  <c r="H378" i="139"/>
  <c r="H381" i="139"/>
  <c r="H383" i="139"/>
  <c r="H385" i="139"/>
  <c r="H386" i="139"/>
  <c r="H387" i="139"/>
  <c r="H388" i="139"/>
  <c r="H389" i="139"/>
  <c r="H390" i="139"/>
  <c r="H391" i="139"/>
  <c r="H392" i="139"/>
  <c r="H398" i="139"/>
  <c r="H400" i="139"/>
  <c r="H401" i="139"/>
  <c r="H402" i="139"/>
  <c r="H403" i="139"/>
  <c r="H404" i="139"/>
  <c r="H405" i="139"/>
  <c r="H406" i="139"/>
  <c r="H407" i="139"/>
  <c r="H417" i="139"/>
  <c r="H418" i="139"/>
  <c r="H422" i="139"/>
  <c r="H425" i="139"/>
  <c r="H426" i="139"/>
  <c r="H429" i="139"/>
  <c r="H431" i="139"/>
  <c r="H432" i="139"/>
  <c r="H433" i="139"/>
  <c r="H439" i="139"/>
  <c r="H442" i="139"/>
  <c r="H443" i="139"/>
  <c r="H444" i="139"/>
  <c r="H461" i="139"/>
  <c r="H462" i="139"/>
  <c r="H477" i="139"/>
  <c r="H480" i="139"/>
  <c r="H355" i="139" s="1"/>
  <c r="H481" i="139"/>
  <c r="H482" i="139"/>
  <c r="H358" i="139" s="1"/>
  <c r="H483" i="139"/>
  <c r="H486" i="139"/>
  <c r="H487" i="139"/>
  <c r="H488" i="139"/>
  <c r="H489" i="139"/>
  <c r="H490" i="139"/>
  <c r="H491" i="139"/>
  <c r="H493" i="139"/>
  <c r="H494" i="139"/>
  <c r="H495" i="139"/>
  <c r="H496" i="139"/>
  <c r="H500" i="139"/>
  <c r="H503" i="139"/>
  <c r="H504" i="139"/>
  <c r="H505" i="139"/>
  <c r="H510" i="139"/>
  <c r="H514" i="139"/>
  <c r="H517" i="139"/>
  <c r="H518" i="139"/>
  <c r="H524" i="139"/>
  <c r="H525" i="139"/>
  <c r="H526" i="139"/>
  <c r="H529" i="139"/>
  <c r="H528" i="139" s="1"/>
  <c r="H538" i="139"/>
  <c r="H535" i="139" s="1"/>
  <c r="H542" i="139"/>
  <c r="H543" i="139"/>
  <c r="H544" i="139"/>
  <c r="H556" i="139"/>
  <c r="H553" i="139" s="1"/>
  <c r="H559" i="139"/>
  <c r="H561" i="139"/>
  <c r="H552" i="139" s="1"/>
  <c r="H567" i="139"/>
  <c r="H569" i="139"/>
  <c r="H570" i="139"/>
  <c r="H571" i="139"/>
  <c r="H572" i="139"/>
  <c r="H573" i="139"/>
  <c r="H577" i="139"/>
  <c r="H578" i="139"/>
  <c r="H580" i="139"/>
  <c r="H583" i="139"/>
  <c r="H585" i="139"/>
  <c r="H586" i="139"/>
  <c r="H610" i="139"/>
  <c r="H611" i="139"/>
  <c r="H616" i="139"/>
  <c r="H618" i="139"/>
  <c r="H620" i="139"/>
  <c r="H621" i="139"/>
  <c r="H622" i="139"/>
  <c r="H625" i="139"/>
  <c r="H626" i="139"/>
  <c r="H627" i="139"/>
  <c r="H628" i="139"/>
  <c r="H630" i="139"/>
  <c r="H633" i="139"/>
  <c r="H634" i="139"/>
  <c r="H635" i="139"/>
  <c r="H636" i="139"/>
  <c r="H637" i="139"/>
  <c r="H641" i="139"/>
  <c r="H642" i="139"/>
  <c r="H643" i="139"/>
  <c r="H644" i="139"/>
  <c r="H646" i="139"/>
  <c r="H647" i="139"/>
  <c r="H648" i="139"/>
  <c r="H649" i="139"/>
  <c r="H650" i="139"/>
  <c r="H651" i="139"/>
  <c r="H652" i="139"/>
  <c r="H653" i="139"/>
  <c r="H654" i="139"/>
  <c r="H655" i="139"/>
  <c r="H657" i="139"/>
  <c r="H662" i="139"/>
  <c r="H663" i="139"/>
  <c r="H664" i="139"/>
  <c r="H665" i="139"/>
  <c r="H666" i="139"/>
  <c r="H668" i="139"/>
  <c r="H669" i="139"/>
  <c r="H670" i="139"/>
  <c r="H674" i="139"/>
  <c r="C319" i="139"/>
  <c r="D324" i="139"/>
  <c r="F324" i="139"/>
  <c r="G324" i="139"/>
  <c r="C324" i="139"/>
  <c r="D327" i="139"/>
  <c r="F327" i="139"/>
  <c r="G327" i="139"/>
  <c r="C327" i="139"/>
  <c r="H364" i="139" l="1"/>
  <c r="H575" i="139"/>
  <c r="H236" i="139"/>
  <c r="H410" i="139"/>
  <c r="G313" i="139"/>
  <c r="H519" i="139"/>
  <c r="H458" i="139"/>
  <c r="H129" i="139"/>
  <c r="H112" i="139"/>
  <c r="H656" i="139"/>
  <c r="H615" i="139" s="1"/>
  <c r="H606" i="139"/>
  <c r="H69" i="139"/>
  <c r="H83" i="139"/>
  <c r="H87" i="139"/>
  <c r="H624" i="139"/>
  <c r="H604" i="139" s="1"/>
  <c r="H438" i="139"/>
  <c r="H359" i="139" s="1"/>
  <c r="H139" i="139"/>
  <c r="H565" i="139"/>
  <c r="H150" i="139"/>
  <c r="H144" i="139"/>
  <c r="H155" i="139"/>
  <c r="H94" i="139"/>
  <c r="H117" i="139"/>
  <c r="H99" i="139"/>
  <c r="H104" i="139"/>
  <c r="H258" i="139"/>
  <c r="H574" i="139"/>
  <c r="H202" i="139"/>
  <c r="H75" i="139" s="1"/>
  <c r="H60" i="139"/>
  <c r="H123" i="139"/>
  <c r="H134" i="139"/>
  <c r="H319" i="139"/>
  <c r="H270" i="139"/>
  <c r="H223" i="139" s="1"/>
  <c r="H558" i="139"/>
  <c r="H479" i="139"/>
  <c r="H265" i="139"/>
  <c r="H185" i="139"/>
  <c r="H72" i="139" s="1"/>
  <c r="H617" i="139"/>
  <c r="H229" i="139"/>
  <c r="H327" i="139"/>
  <c r="H324" i="139"/>
  <c r="H220" i="139"/>
  <c r="H539" i="139"/>
  <c r="H290" i="139"/>
  <c r="H165" i="139"/>
  <c r="H555" i="139"/>
  <c r="D330" i="139"/>
  <c r="D300" i="139" s="1"/>
  <c r="F330" i="139"/>
  <c r="F300" i="139" s="1"/>
  <c r="G330" i="139"/>
  <c r="H235" i="139" l="1"/>
  <c r="H224" i="139"/>
  <c r="H564" i="139"/>
  <c r="H551" i="139"/>
  <c r="G300" i="139"/>
  <c r="H363" i="139"/>
  <c r="C129" i="139"/>
  <c r="G297" i="139" l="1"/>
  <c r="G39" i="139"/>
  <c r="C317" i="139"/>
  <c r="H317" i="139" l="1"/>
  <c r="C334" i="139"/>
  <c r="C330" i="139"/>
  <c r="H330" i="139" l="1"/>
  <c r="H300" i="139" s="1"/>
  <c r="C307" i="139"/>
  <c r="D58" i="139" l="1"/>
  <c r="F58" i="139"/>
  <c r="C46" i="139"/>
  <c r="C552" i="139" l="1"/>
  <c r="C553" i="139"/>
  <c r="C555" i="139"/>
  <c r="C295" i="139"/>
  <c r="D72" i="139" l="1"/>
  <c r="F72" i="139"/>
  <c r="C606" i="139" l="1"/>
  <c r="D605" i="139" l="1"/>
  <c r="F605" i="139"/>
  <c r="D497" i="139"/>
  <c r="F497" i="139"/>
  <c r="H497" i="139" l="1"/>
  <c r="C492" i="139" l="1"/>
  <c r="C360" i="139" l="1"/>
  <c r="H492" i="139"/>
  <c r="H360" i="139" s="1"/>
  <c r="C83" i="139"/>
  <c r="C80" i="139"/>
  <c r="C155" i="139"/>
  <c r="D603" i="139"/>
  <c r="F603" i="139"/>
  <c r="C603" i="139"/>
  <c r="D550" i="139"/>
  <c r="D549" i="139" s="1"/>
  <c r="F550" i="139"/>
  <c r="F549" i="139" s="1"/>
  <c r="D485" i="139"/>
  <c r="D356" i="139" s="1"/>
  <c r="F485" i="139"/>
  <c r="F356" i="139" s="1"/>
  <c r="C485" i="139"/>
  <c r="C356" i="139" l="1"/>
  <c r="H485" i="139"/>
  <c r="H356" i="139" s="1"/>
  <c r="H550" i="139"/>
  <c r="H603" i="139"/>
  <c r="C19" i="139"/>
  <c r="H19" i="139" l="1"/>
  <c r="C220" i="139" l="1"/>
  <c r="C484" i="139"/>
  <c r="F59" i="139" l="1"/>
  <c r="F56" i="139" s="1"/>
  <c r="D50" i="139"/>
  <c r="F50" i="139"/>
  <c r="C50" i="139"/>
  <c r="H50" i="139" l="1"/>
  <c r="C45" i="139"/>
  <c r="D59" i="139"/>
  <c r="D56" i="139" s="1"/>
  <c r="C40" i="139"/>
  <c r="D176" i="139"/>
  <c r="F176" i="139"/>
  <c r="D179" i="139"/>
  <c r="F179" i="139"/>
  <c r="F173" i="139" l="1"/>
  <c r="F70" i="139" s="1"/>
  <c r="D173" i="139"/>
  <c r="D70" i="139" s="1"/>
  <c r="C87" i="139"/>
  <c r="C170" i="139"/>
  <c r="C117" i="139"/>
  <c r="D305" i="139"/>
  <c r="D299" i="139" s="1"/>
  <c r="F305" i="139"/>
  <c r="F299" i="139" s="1"/>
  <c r="D306" i="139"/>
  <c r="F306" i="139"/>
  <c r="C160" i="139"/>
  <c r="C99" i="139"/>
  <c r="C112" i="139"/>
  <c r="H160" i="139" l="1"/>
  <c r="C60" i="139"/>
  <c r="C306" i="139"/>
  <c r="C305" i="139"/>
  <c r="D46" i="139"/>
  <c r="D45" i="139" s="1"/>
  <c r="F46" i="139"/>
  <c r="F45" i="139" s="1"/>
  <c r="C139" i="139"/>
  <c r="H306" i="139" l="1"/>
  <c r="H305" i="139"/>
  <c r="H46" i="139"/>
  <c r="H45" i="139" s="1"/>
  <c r="C16" i="139" l="1"/>
  <c r="H16" i="139" l="1"/>
  <c r="H7" i="139" s="1"/>
  <c r="C8" i="139"/>
  <c r="C7" i="139" l="1"/>
  <c r="C144" i="139"/>
  <c r="C104" i="139" l="1"/>
  <c r="D182" i="139" l="1"/>
  <c r="F182" i="139"/>
  <c r="D71" i="139" l="1"/>
  <c r="D67" i="139" s="1"/>
  <c r="F71" i="139"/>
  <c r="F67" i="139" s="1"/>
  <c r="C352" i="139" l="1"/>
  <c r="H352" i="139" l="1"/>
  <c r="D304" i="139"/>
  <c r="D298" i="139" s="1"/>
  <c r="F304" i="139"/>
  <c r="F298" i="139" s="1"/>
  <c r="D215" i="139"/>
  <c r="F215" i="139"/>
  <c r="C134" i="139"/>
  <c r="F303" i="139" l="1"/>
  <c r="D303" i="139"/>
  <c r="C73" i="139" l="1"/>
  <c r="C182" i="139" l="1"/>
  <c r="C71" i="139" l="1"/>
  <c r="H182" i="139"/>
  <c r="H71" i="139" s="1"/>
  <c r="C150" i="139" l="1"/>
  <c r="C94" i="139" l="1"/>
  <c r="C91" i="139"/>
  <c r="C109" i="139"/>
  <c r="D613" i="139" l="1"/>
  <c r="D602" i="139" s="1"/>
  <c r="F613" i="139"/>
  <c r="F602" i="139" s="1"/>
  <c r="F623" i="139" l="1"/>
  <c r="D623" i="139"/>
  <c r="D221" i="139"/>
  <c r="F221" i="139"/>
  <c r="D222" i="139"/>
  <c r="F222" i="139"/>
  <c r="C175" i="139" l="1"/>
  <c r="C174" i="139"/>
  <c r="H175" i="139" l="1"/>
  <c r="H174" i="139"/>
  <c r="C173" i="139"/>
  <c r="C67" i="139" l="1"/>
  <c r="C70" i="139"/>
  <c r="H173" i="139"/>
  <c r="H67" i="139" s="1"/>
  <c r="H70" i="139" l="1"/>
  <c r="F297" i="139" l="1"/>
  <c r="D297" i="139"/>
  <c r="D311" i="139"/>
  <c r="F311" i="139"/>
  <c r="C358" i="139"/>
  <c r="D354" i="139"/>
  <c r="D527" i="139"/>
  <c r="F527" i="139"/>
  <c r="D484" i="139"/>
  <c r="F484" i="139"/>
  <c r="F354" i="139" l="1"/>
  <c r="H484" i="139"/>
  <c r="H361" i="139"/>
  <c r="F211" i="139" l="1"/>
  <c r="D212" i="139"/>
  <c r="F212" i="139"/>
  <c r="F218" i="139" l="1"/>
  <c r="D211" i="139"/>
  <c r="D218" i="139"/>
  <c r="D39" i="139" l="1"/>
  <c r="F39" i="139"/>
  <c r="D64" i="139"/>
  <c r="F64" i="139"/>
  <c r="C64" i="139"/>
  <c r="H64" i="139" l="1"/>
  <c r="C225" i="139" l="1"/>
  <c r="C318" i="139" l="1"/>
  <c r="C301" i="139"/>
  <c r="H318" i="139" l="1"/>
  <c r="H313" i="139" s="1"/>
  <c r="C313" i="139"/>
  <c r="C300" i="139"/>
  <c r="C235" i="139" l="1"/>
  <c r="C535" i="139" l="1"/>
  <c r="C229" i="139" l="1"/>
  <c r="C558" i="139" l="1"/>
  <c r="C179" i="139" l="1"/>
  <c r="H179" i="139" l="1"/>
  <c r="C527" i="139"/>
  <c r="H527" i="139" l="1"/>
  <c r="C58" i="139"/>
  <c r="H58" i="139" l="1"/>
  <c r="C54" i="139"/>
  <c r="C57" i="139" l="1"/>
  <c r="C59" i="139"/>
  <c r="C219" i="139"/>
  <c r="C221" i="139"/>
  <c r="C222" i="139"/>
  <c r="C265" i="139"/>
  <c r="C574" i="139"/>
  <c r="C605" i="139"/>
  <c r="C613" i="139"/>
  <c r="H613" i="139" l="1"/>
  <c r="H59" i="139"/>
  <c r="H56" i="139" s="1"/>
  <c r="H221" i="139"/>
  <c r="H605" i="139"/>
  <c r="H602" i="139" s="1"/>
  <c r="H222" i="139"/>
  <c r="C56" i="139"/>
  <c r="C224" i="139"/>
  <c r="C497" i="139"/>
  <c r="C623" i="139"/>
  <c r="H623" i="139" l="1"/>
  <c r="C218" i="139"/>
  <c r="H218" i="139"/>
  <c r="C176" i="139"/>
  <c r="C617" i="139"/>
  <c r="C604" i="139"/>
  <c r="C355" i="139"/>
  <c r="C602" i="139" l="1"/>
  <c r="H176" i="139"/>
  <c r="C304" i="139"/>
  <c r="C311" i="139"/>
  <c r="H311" i="139" l="1"/>
  <c r="H304" i="139"/>
  <c r="C303" i="139"/>
  <c r="C212" i="139"/>
  <c r="C215" i="139"/>
  <c r="C339" i="139"/>
  <c r="H339" i="139" l="1"/>
  <c r="H298" i="139" s="1"/>
  <c r="H303" i="139"/>
  <c r="C211" i="139"/>
  <c r="C298" i="139"/>
  <c r="H215" i="139"/>
  <c r="H212" i="139"/>
  <c r="C565" i="139"/>
  <c r="C551" i="139" l="1"/>
  <c r="H211" i="139"/>
  <c r="H549" i="139"/>
  <c r="C564" i="139"/>
  <c r="C549" i="139" l="1"/>
  <c r="C342" i="139"/>
  <c r="C345" i="139"/>
  <c r="C340" i="139"/>
  <c r="H342" i="139" l="1"/>
  <c r="H340" i="139"/>
  <c r="H299" i="139" s="1"/>
  <c r="C299" i="139"/>
  <c r="C338" i="139"/>
  <c r="H338" i="139" l="1"/>
  <c r="C297" i="139"/>
  <c r="H297" i="139" l="1"/>
  <c r="C531" i="139"/>
  <c r="C354" i="139" l="1"/>
  <c r="H354" i="139" l="1"/>
  <c r="C39" i="139"/>
  <c r="H39" i="139" l="1"/>
</calcChain>
</file>

<file path=xl/sharedStrings.xml><?xml version="1.0" encoding="utf-8"?>
<sst xmlns="http://schemas.openxmlformats.org/spreadsheetml/2006/main" count="937" uniqueCount="653">
  <si>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</si>
  <si>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</si>
  <si>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</si>
  <si>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</si>
  <si>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</si>
  <si>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</si>
  <si>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</si>
  <si>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</si>
  <si>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</si>
  <si>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</si>
  <si>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</si>
  <si>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</si>
  <si>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</si>
  <si>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</si>
  <si>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</si>
  <si>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</si>
  <si>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</si>
  <si>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</si>
  <si>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</si>
  <si>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</si>
  <si>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</si>
  <si>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</si>
  <si>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</si>
  <si>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</si>
  <si>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</si>
  <si>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</si>
  <si>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</si>
  <si>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</si>
  <si>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</si>
  <si>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</si>
  <si>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</si>
  <si>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</si>
  <si>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</si>
  <si>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</si>
  <si>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</si>
  <si>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</si>
  <si>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</si>
  <si>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</si>
  <si>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</si>
  <si>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</si>
  <si>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</si>
  <si>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</si>
  <si>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</si>
  <si>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</si>
  <si>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</si>
  <si>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</si>
  <si>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</si>
  <si>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</si>
  <si>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</si>
  <si>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</si>
  <si>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</si>
  <si>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</si>
  <si>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</si>
  <si>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</si>
  <si>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</si>
  <si>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</si>
  <si>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</si>
  <si>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</si>
  <si>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</si>
  <si>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</si>
  <si>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</si>
  <si>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</si>
  <si>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</si>
  <si>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</si>
  <si>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</si>
  <si>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</si>
  <si>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</si>
  <si>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</si>
  <si>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</si>
  <si>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</si>
  <si>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</si>
  <si>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</si>
  <si>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</si>
  <si>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</si>
  <si>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</si>
  <si>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</si>
  <si>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</si>
  <si>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</si>
  <si>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</si>
  <si>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</si>
  <si>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</si>
  <si>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</si>
  <si>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</si>
  <si>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</si>
  <si>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</si>
  <si>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67.00/50</t>
  </si>
  <si>
    <t>67.00/.71</t>
  </si>
  <si>
    <t>67.00.05.01</t>
  </si>
  <si>
    <t>67.00.05.03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</si>
  <si>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</si>
  <si>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</si>
  <si>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</si>
  <si>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</si>
  <si>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</si>
  <si>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Alte servicii in domeniul culturii,recreerii si religiei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</si>
  <si>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</si>
  <si>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</si>
  <si>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</si>
  <si>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</si>
  <si>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</si>
  <si>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</si>
  <si>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</si>
  <si>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</si>
  <si>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</si>
  <si>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</si>
  <si>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</si>
  <si>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</si>
  <si>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</si>
  <si>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</si>
  <si>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</si>
  <si>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</si>
  <si>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</si>
  <si>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</si>
  <si>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</si>
  <si>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</si>
  <si>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</si>
  <si>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</si>
  <si>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</si>
  <si>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</si>
  <si>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</si>
  <si>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</si>
  <si>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</si>
  <si>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</si>
  <si>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</si>
  <si>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</si>
  <si>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</si>
  <si>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</si>
  <si>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</si>
  <si>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</si>
  <si>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</si>
  <si>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</si>
  <si>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</si>
  <si>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</si>
  <si>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</si>
  <si>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</si>
  <si>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</si>
  <si>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</si>
  <si>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</si>
  <si>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</si>
  <si>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</si>
  <si>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</si>
  <si>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</si>
  <si>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</si>
  <si>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</si>
  <si>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</si>
  <si>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</si>
  <si>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</si>
  <si>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</si>
  <si>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</si>
  <si>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</si>
  <si>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</si>
  <si>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</si>
  <si>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alte cheltuieli (sport,tineret,parohii,alte actiuni-evenimente)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</si>
  <si>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</si>
  <si>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</si>
  <si>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</si>
  <si>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</si>
  <si>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</si>
  <si>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</si>
  <si>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</si>
  <si>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</si>
  <si>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</si>
  <si>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65. 00.59</t>
  </si>
  <si>
    <t>burse pentru elevi</t>
  </si>
  <si>
    <t>65. 00/59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</si>
  <si>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</si>
  <si>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</si>
  <si>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</si>
  <si>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</si>
  <si>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</si>
  <si>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</si>
  <si>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</si>
  <si>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</si>
  <si>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</si>
  <si>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</si>
  <si>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</si>
  <si>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</si>
  <si>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</si>
  <si>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</si>
  <si>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</si>
  <si>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</si>
  <si>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</si>
  <si>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</si>
  <si>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</si>
  <si>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</si>
  <si>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</si>
  <si>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</si>
  <si>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</si>
  <si>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</si>
  <si>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</si>
  <si>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</si>
  <si>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</si>
  <si>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</si>
  <si>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>67.00/.30</t>
  </si>
  <si>
    <t>67.00/30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</si>
  <si>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</si>
  <si>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</si>
  <si>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</si>
  <si>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</si>
  <si>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</si>
  <si>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</si>
  <si>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</si>
  <si>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</si>
  <si>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</si>
  <si>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</si>
  <si>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</si>
  <si>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</si>
  <si>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</si>
  <si>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</si>
  <si>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</si>
  <si>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</si>
  <si>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</si>
  <si>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</si>
  <si>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</si>
  <si>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</si>
  <si>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</si>
  <si>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</si>
  <si>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</si>
  <si>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</si>
  <si>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</si>
  <si>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D.A.S.-Serviciul social pentru persoane varstnice</t>
  </si>
  <si>
    <t>68. 00.04</t>
  </si>
  <si>
    <t xml:space="preserve">Asistenta sociala in caz de invaliditate </t>
  </si>
  <si>
    <t>68 .00.04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</si>
  <si>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</si>
  <si>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</si>
  <si>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</si>
  <si>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</si>
  <si>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</si>
  <si>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</si>
  <si>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</si>
  <si>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</si>
  <si>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</si>
  <si>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</si>
  <si>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</si>
  <si>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</si>
  <si>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</si>
  <si>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</si>
  <si>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</si>
  <si>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</si>
  <si>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</si>
  <si>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</si>
  <si>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</si>
  <si>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</si>
  <si>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</si>
  <si>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</si>
  <si>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</si>
  <si>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</si>
  <si>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</si>
  <si>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</si>
  <si>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</si>
  <si>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</si>
  <si>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</si>
  <si>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</si>
  <si>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Concesionare iluminat public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</si>
  <si>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</si>
  <si>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</si>
  <si>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</si>
  <si>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</si>
  <si>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</si>
  <si>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</si>
  <si>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</si>
  <si>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</si>
  <si>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Protectia civila si protectia contra incendiilor( ISU)</t>
  </si>
  <si>
    <t>Administratia Cimitirelor</t>
  </si>
  <si>
    <t>ALTE CHELTUIELI IN DOMENIUL  INVATAMANTULUI-  PMC</t>
  </si>
  <si>
    <t>42  80</t>
  </si>
  <si>
    <t>Subventii de la bugetul de stat pentru decontarea cheltuielilor pentru carantina</t>
  </si>
  <si>
    <t>42  69</t>
  </si>
  <si>
    <t>Subventii de la bugetul de stat pentru sustinerea derularii proiectelor finantate din FEN</t>
  </si>
  <si>
    <t>Trim III</t>
  </si>
  <si>
    <t>54.00/10</t>
  </si>
  <si>
    <t>65.00.50/58</t>
  </si>
  <si>
    <t>proiecte cu finantare din FEN -Total , din care:</t>
  </si>
  <si>
    <t>Actualizare Plan Urbanistic General al municipiului Calarasi</t>
  </si>
  <si>
    <t>67.00.50./58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</si>
  <si>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</si>
  <si>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</si>
  <si>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</si>
  <si>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</si>
  <si>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</si>
  <si>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Alimentare cu energie electrica in Cartier Tineri si zona blocurilor ANL</t>
  </si>
  <si>
    <t>Racorduri canalizare str.Locomotivei</t>
  </si>
  <si>
    <t>Modernizare Centru comunitar  existent si amenajare zone adiacente(Obor Nou)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</si>
  <si>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</si>
  <si>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</si>
  <si>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</si>
  <si>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</si>
  <si>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</si>
  <si>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</si>
  <si>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</si>
  <si>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</si>
  <si>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</si>
  <si>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</si>
  <si>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Trim I</t>
  </si>
  <si>
    <t>Trim II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</si>
  <si>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</si>
  <si>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</si>
  <si>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</si>
  <si>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</si>
  <si>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</si>
  <si>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</si>
  <si>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</si>
  <si>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</si>
  <si>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</si>
  <si>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</si>
  <si>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>Indicatoare -panou informativ parcare de domiciliu</t>
  </si>
  <si>
    <t>Stalpi sustinere indicator</t>
  </si>
  <si>
    <t xml:space="preserve">Servicii de vopsitorie mobilier urban </t>
  </si>
  <si>
    <t>•finantarea burselor elevilor</t>
  </si>
  <si>
    <t xml:space="preserve">proiecte cu finantare din FEN -Total </t>
  </si>
  <si>
    <t>Servicii ridicare garaje si desfiintare amenajari de pe domeniul public/privat al municipiului Calarasi</t>
  </si>
  <si>
    <t>65. 00.57</t>
  </si>
  <si>
    <t>Servicii dirigentie de santier strada Plevna ,Rahova si Viitor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</si>
  <si>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</si>
  <si>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</si>
  <si>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</si>
  <si>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</si>
  <si>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</si>
  <si>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Reparatii capitale  str.Plevna,Rahova si Viitor,Municipiul Calarasi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</si>
  <si>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</si>
  <si>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</si>
  <si>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</si>
  <si>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</si>
  <si>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65.00.13</t>
  </si>
  <si>
    <t>Venituri proprii</t>
  </si>
  <si>
    <t>Lucrari de amenajare Piata UNIRII(Piata Centrala)</t>
  </si>
  <si>
    <t>Reparatii instalatie incalzire sediu primarie  str.Progresul( PMC 2)</t>
  </si>
  <si>
    <t>Ziua de Boboteaza</t>
  </si>
  <si>
    <t>Modernizare Bazar BIG</t>
  </si>
  <si>
    <t>Servicii de evaluare a vehiculelor abandonate sau fara stapan trecute in proprietatea UATM Calarasi</t>
  </si>
  <si>
    <t>Achizitionare   placute strazi si imobile</t>
  </si>
  <si>
    <t>Marcaje rutiere</t>
  </si>
  <si>
    <t>PT +Executie retea canalizare menajare si pluviala Cartier Magureni,mun.Calarasi</t>
  </si>
  <si>
    <t>Intretinere  panouri afisaj</t>
  </si>
  <si>
    <t>Ziua DUNARII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</si>
  <si>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</si>
  <si>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</si>
  <si>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</si>
  <si>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</si>
  <si>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Lucrari constructii ptr.imbunatatirea cerintei de securitate la incendiu sediul PMC  str.Bucuresti 140A</t>
  </si>
  <si>
    <t>Lucrari instalatii ptr.imbunatatirea cerintei de securitate la incendiu sediul PMC  str.Bucuresti 140A</t>
  </si>
  <si>
    <t>CIUFULICI  *56</t>
  </si>
  <si>
    <t>Achizitionare aparate fitness</t>
  </si>
  <si>
    <t>Lucrari de amenajare si modernizare loc de joaca Parc Luceafarului</t>
  </si>
  <si>
    <t>Amenajare teren baschet Parc Micro 6</t>
  </si>
  <si>
    <t>Amenajare loc de joaca Parc Caramidari</t>
  </si>
  <si>
    <t>Reparatii retea apa strada Garajului, tronson B-dul Republicii, strada Avram Iancu</t>
  </si>
  <si>
    <t>Reparatii retea apa str Dobrogei, tronson Parc Central, strada Independentei</t>
  </si>
  <si>
    <t>Documentatie tehnica reparatii retea apa strada Macului</t>
  </si>
  <si>
    <t>Montat hidranti exteriori de incendiu</t>
  </si>
  <si>
    <t xml:space="preserve">Externalizare puncte de aprindere iluminat public </t>
  </si>
  <si>
    <t>Dotare platforme de gunoi cu sistem de cartela</t>
  </si>
  <si>
    <t>Documentatie avize-Canalizare str.Avram Iancu intre str.Dobrogei si str.I.L.Caragiale</t>
  </si>
  <si>
    <t>Achizitionare si montare rame,capace camine</t>
  </si>
  <si>
    <t>Reparatii retea canalizare menajera bl. M2 (de la scara A la scara F )</t>
  </si>
  <si>
    <t>Reparatii retea canalizare menajera bl. B 13, B14, B15</t>
  </si>
  <si>
    <t>DT+Executie retea canalizare  str.1 B.S. Delavrancea</t>
  </si>
  <si>
    <t>Intretinere carosabil strada Zavoiului(tronson str. Prel.Bucuresti-str.Macului)</t>
  </si>
  <si>
    <t>Reparatii carosabil zona blocurilor E23-E24</t>
  </si>
  <si>
    <t xml:space="preserve">Documentatie tehnica pentru lucrari de reparatii/ intretinere parcari si drumuri </t>
  </si>
  <si>
    <t>Intretinere str. 13 Decembrie</t>
  </si>
  <si>
    <t>Extindere retea electrica de interes public Cartier Tineri zona 5</t>
  </si>
  <si>
    <t>PT+Executie -Modernizare strazi in Cartierul  Magureni</t>
  </si>
  <si>
    <t>PT+Executie -Modernizare strazi in Cartierul  Mircea Voda, LOT 2, Municipiul Calarasi</t>
  </si>
  <si>
    <t>Servicii vopsire statui</t>
  </si>
  <si>
    <t>Amenajare sens giratoriu str.Prel.Sloboziei DN21-soseaua de Rocada</t>
  </si>
  <si>
    <t>Executie strada Varianta Nord, tronson CF DN21</t>
  </si>
  <si>
    <t>Reamenajare  Parc Aurora</t>
  </si>
  <si>
    <t>Amenajare sala de asteptare si grup sanitar PMC2</t>
  </si>
  <si>
    <t>Servicii consultanta privind intocmirea documentatiilor pentru concesionarea serviciului de iluminat  public in municipiul Calarasi</t>
  </si>
  <si>
    <t>Racorduri canalizare menajera in municipiul Calarasi</t>
  </si>
  <si>
    <t>65.00.55</t>
  </si>
  <si>
    <t>Jocuri educative pentru copii,decoratiuni stradale,simboluri si sigle</t>
  </si>
  <si>
    <t>•finantarea masurilor de protectie de tip centre de zi si centre rezidentiale pentru persoane adulte cu handicap</t>
  </si>
  <si>
    <t>2. Sume defalcate din TVA pentru echilibrarea bugetelor locale,din care:</t>
  </si>
  <si>
    <t>•finantarea liceelor tehnologice cu profil predominant agricol</t>
  </si>
  <si>
    <t>Montare numere administrative si placute cu denumirea strazii din municipiul Calarasi</t>
  </si>
  <si>
    <t>Amenajare loc de joaca zona Intim</t>
  </si>
  <si>
    <t xml:space="preserve">Achizitionare  banci stradale  </t>
  </si>
  <si>
    <t>Lucrari de amenajare loc de joaca cartier Mircea Voda</t>
  </si>
  <si>
    <t>Amenajare loc de joaca cartier Magureni</t>
  </si>
  <si>
    <t>Construire ''Sala de Educatie Fizica Scolara''in  mun.Calarasi,str.Grivita,nr.343,jud.Calarasi</t>
  </si>
  <si>
    <t>Construire ''Sala de Educatie Fizica Scolara''in  mun.Calarasi,str.Prel.Bucuresti, nr.12,jud.Calarasi</t>
  </si>
  <si>
    <t>Reparatii pazie si sageac Scoala gimnaziala T.Vladimirescu</t>
  </si>
  <si>
    <t>Servicii consultanta in achizitii publice obiective de investitii ale municipiului Calarasi</t>
  </si>
  <si>
    <t>Reparatii anexe arhiva str. Bucuresti nr. 150</t>
  </si>
  <si>
    <t xml:space="preserve">Lucrari de imprejmuire si asigurarea zonei de siguranta  la obiectivul Cinematograf Victoria - Bdul 1 Mai (Parc Central) </t>
  </si>
  <si>
    <t>Documentatie tehnica in vederea obtinerii autorizatiei de securitate la incendiu ptr.Gradinita Praslea(Gradinita cu 8 grupe)</t>
  </si>
  <si>
    <t>Instalatie de detectie,semnalizare si alarmare incendiu ptr.sediul Primariei- str.Progresul, nr.23( PMC 2)</t>
  </si>
  <si>
    <t>40</t>
  </si>
  <si>
    <t>Realizare si modernizare in P.T., sediul Politiei locale,str. Musetelului nr.2A</t>
  </si>
  <si>
    <t>Intretinere retea apa strada Stejarului(zona case)</t>
  </si>
  <si>
    <t>Executie retea apa strada  Macului</t>
  </si>
  <si>
    <t>Expert cooptat pentru analiza ofertelor de concesiune a serviciului de iluminat public</t>
  </si>
  <si>
    <t>Lucrari de reparatii instalatii electrice sediul PMC str. Progresul ,nr.23.</t>
  </si>
  <si>
    <t>Executie instalatie telecomunicatii fibra optica prin canalizatie subterana pe str.Prel.Bucuresti si Bucuresti, municipiul Calarasi</t>
  </si>
  <si>
    <t>Achizitionare si montare stalpi de iluminat strada Locomotivei(tr.Stirbei Voda- Bdul N.Titulescu)</t>
  </si>
  <si>
    <t>Reproiectare PT amenajare Piata UNIRII(Piata Centrala)</t>
  </si>
  <si>
    <t>Instalatie interioara utilizare gaze naturale Bazar BIG</t>
  </si>
  <si>
    <t>Achizitionat jardiniere</t>
  </si>
  <si>
    <t xml:space="preserve">Servicii consultanta privind intocmirea documentatiilor pentru concesionarea serviciciilor dedezinfectie,dezinsectie,deratizare </t>
  </si>
  <si>
    <t>Lucrari de igienizare Bazar</t>
  </si>
  <si>
    <t>Achizitionat toalete publice</t>
  </si>
  <si>
    <t>Documentatie tehnica racorduri canalizare  strada Locomotivei</t>
  </si>
  <si>
    <t>Racorduri canalizare strada violonist Ion Voicu</t>
  </si>
  <si>
    <t>Retea canalizare remiza auto Colegiul Agricol Sandu Aldea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</si>
  <si>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</si>
  <si>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</si>
  <si>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</si>
  <si>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Lucrari de reparatii instalatie sanitara si reamenajare grupuri sanitare Liceul Pedagogic Stefan Banulescu</t>
  </si>
  <si>
    <t>Intretinere  strada Flacara(tr. B-dul Cuza Voda-str.Cornisei)</t>
  </si>
  <si>
    <t>Amenajare parcare in vecinatatea strazii Crisana bloc D18 S si D20</t>
  </si>
  <si>
    <t>Amenajare parcare aferenta blocului K22</t>
  </si>
  <si>
    <t>Amenajare parcare aferenta ansamblului de blocuri K11,K12</t>
  </si>
  <si>
    <t>Amenajare parcare in vecinatatea strazii Baraganului bloc K9 si K10</t>
  </si>
  <si>
    <t>Achizitionare si montare oglinzi rutiere</t>
  </si>
  <si>
    <t>Intretinere Bdul Republicii ,tronsonBdul Nicolae Titulescu-str.Eroilor</t>
  </si>
  <si>
    <t xml:space="preserve">Supraveghere arheologica a obiectivelor de investitii:''Modernizare strazi in Cartierul Magureni'' si </t>
  </si>
  <si>
    <t>'Modernizare str.Mihail Kogalniceanu si bd.1 Mai, mun.Calarasi, jud.Calarasi''</t>
  </si>
  <si>
    <t>Actualizare DALI  si elaborarea studiilor de specialitate : Amenajare parcari si trotuare str.Prelungirea Bucuresti, tronson intre b-dul Cuza Voda si B-dul N Titulescu</t>
  </si>
  <si>
    <t>Intretinere  aferenta ansamblului de  blocuri G4,G5,G6</t>
  </si>
  <si>
    <t>Amenajare amplasamente statii de calatori-lucrari conexe necesare proiectului cu titlul:''Cresterea atractivitatii ,sigurantei si eficientei transportului public in municipiul Calarasi prin modernizarea acestui mod de transport''-LOT2 Achizitii statii de autobuz, supraveghere video in statii, sistem informare calatori,automate de ticketing,internet in statii'',smis 128356</t>
  </si>
  <si>
    <t>PT+Executie ''Modernizare str.Mihail Kogalniceanu si bdul 1 Mai, mun.Calarasi,jud.Calarasi''</t>
  </si>
  <si>
    <t>PT+Executie ''Reabilitare si modernizare strada Independentei,tronson str.Dobrogei-strada Pacii''</t>
  </si>
  <si>
    <t>Achizitionare si lucrari montare chiller PMC, str.Bucuresti nr.140A</t>
  </si>
  <si>
    <t>Documentatia tehnica obtinerea aviz ISU : ”Reabilitare termica a Gradinitei cu program prelungit Tara Copilariei</t>
  </si>
  <si>
    <t>Reparatie instalatie sanitara la subsolul Gradinitei cu program prelungit ”Tara Copilariei”</t>
  </si>
  <si>
    <t>Executie lucrari conform cerintelor din avizul ISU pentru  Scoala gimnaziala Tudor Vladimirescu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</si>
  <si>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</si>
  <si>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Promovarea utilizarii mijloacelor alternative de mobilitate si a intermodalitatii in mun.Calarasi prin  amenajarea unei retele de  piste de biciclete</t>
  </si>
  <si>
    <t>Lucrari complementare pentru obiectivul : Modernizare si extindere  corp B Liceul Teoretic MIHAI EMINESCU</t>
  </si>
  <si>
    <t>Lucrari complementare :Reabilitare infrastructura educationala pentru invat,anteprescolar si prescolar-Gradinita cu  program prelungit''STEP BY STEP''</t>
  </si>
  <si>
    <t>Asigurarea utilitatilor pentru obiectivul: Construire Cresa Medie in Cartier Tineri prel. Sloboziei, nr. 70B, Municipiul Calarasi, judetul Calarasi</t>
  </si>
  <si>
    <t>Asigurarea utilitatilor pentru obiectivul: Proiect tip - Construire baza sportiva TIP 1, str. Aleea Dumbrava Minunata nr. 4, mun. Calarasi, jud. Calarasi</t>
  </si>
  <si>
    <t>Lucrari de scoatere a cioatelor</t>
  </si>
  <si>
    <t>Documentatie faza DALI pentru infiintarea unei Statii de compost</t>
  </si>
  <si>
    <t>Reparatii retea de apa si bransamente bl. D6, SC 1-5</t>
  </si>
  <si>
    <t xml:space="preserve">Cofinantare  Proiect ECOAQUA in cadrul  POIM 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</si>
  <si>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</si>
  <si>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</si>
  <si>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</si>
  <si>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>Reamenajare si modernizare loc de joaca  mun.Calarasi(Parcul Sperantei,Parcul Micro6,loc de joaca aferent blocurilor L42-L45</t>
  </si>
  <si>
    <t>Sume din excedentul bugetar al anului 2022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</si>
  <si>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</si>
  <si>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</si>
  <si>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</si>
  <si>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</si>
  <si>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Cresterea eficientei energetice a Scolii gimnaziale N.Titulescu, corp.C1,C2,C3</t>
  </si>
  <si>
    <t>Cresterea eficientei energetice a  Scolii gimnaziale Mihai Viteazul Corp A</t>
  </si>
  <si>
    <t>Cresterea eficientei energetice a  Scolii gimnaziale Mihai Viteazul Corp B</t>
  </si>
  <si>
    <t>Servicii consultanta proiect ''Cresterea performantei energetice a cladirilor publice''  bloc J22</t>
  </si>
  <si>
    <t>Servicii consultanta proiect ''Cresterea performantei energetice a cladirilor publice''  bloc J27</t>
  </si>
  <si>
    <t>Sprijin la nivelul regiunii Sud Muntenia pentru pregătirea de proiecte finanțate din perioada de programare 2021-2027 pe domeniile mobilitate urbană, regenerare urbană, infrastructură și servicii publice de turism, inclusiv obiectivele de patrimoniu cu potențial turistic și infrastructură rutieră de interes județean, inclusiv variante ocolitoare și/sau drumuri de legatură - 5D2”, infrastructură și servicii publice de turism, inclusiv obiectivele de patrimoniu cu potențial turistic și infrastructură rutieră de interes județean, inclusiv variante ocolitoare și/sau drumuri de legătură - 5D-1" (servicii proiectare si realizare documentatii tehnice) – proiect POAT 2014-2020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</si>
  <si>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</si>
  <si>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</si>
  <si>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</si>
  <si>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</si>
  <si>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Contracte in implementare PNRR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</si>
  <si>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</si>
  <si>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</si>
  <si>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20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</si>
  <si>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</si>
  <si>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</si>
  <si>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Licente guvernamentale antivirus cu consola de management</t>
  </si>
  <si>
    <t>Solutie informatica CYBERSECURITY(licenta anuala)</t>
  </si>
  <si>
    <t>Servii-mentenanta proiect POCA  CP12</t>
  </si>
  <si>
    <t>Achizitii  componente server (surse 500/800 w  ,SAS 15k ,Fan,DDR4)</t>
  </si>
  <si>
    <t>Achizitii sistem calcul portabil si componente calculator(SSD /HDD  + DDR3)</t>
  </si>
  <si>
    <t>Esalonare la plata a  obligatiilor catre Fondul de Mediu</t>
  </si>
  <si>
    <t>Renovare integrata a cladirilor rezidentiale multifamiliale - blocul A13 Calarasi</t>
  </si>
  <si>
    <t>Renovare energetica moderata a cladirilor rezidentiale multifamiliale-blocurile: A6(scara2), A18 (scara1, scara2)</t>
  </si>
  <si>
    <t>Renovare energetica moderata a cladirilor rezidentiale multifamiliale-blocurile: A15 (scara1), A17 (scara 1, scara 2, scara 3), N43 (scara1)</t>
  </si>
  <si>
    <t>Renovare energetica moderata a cladirilor rezidentiale multifamiliale-blocurile: A1 (scara 1), A2 (scara 1), A3 (scara 1), A4 (scara 1), A5 (scara 1)</t>
  </si>
  <si>
    <t>Innoirea parcului de vehicule destinate transportului public</t>
  </si>
  <si>
    <t>Construirea de locuințe nzeb plus pentru tineri - Cartier Tineri</t>
  </si>
  <si>
    <t>dobanzi  imprumut bancar   (art.30.01.01)</t>
  </si>
  <si>
    <t xml:space="preserve">rambursari credit </t>
  </si>
  <si>
    <t>rambursare imprumut</t>
  </si>
  <si>
    <t xml:space="preserve">rambursare imprumut   </t>
  </si>
  <si>
    <t>Reabilitare infrastructura educationala pentru invat,anteprescolar si prescolar-Gradinita cu program prelungit STEP BY STEP</t>
  </si>
  <si>
    <t>65.00.50/71</t>
  </si>
  <si>
    <t>Proiect AFM -Curatam Romania-Ecologizare plaja tineretului din mun.Calarasi</t>
  </si>
  <si>
    <t>cheltuieli de capital-sirena electronica de alasrmare publica  si cofret comanda sirena electrica</t>
  </si>
  <si>
    <t>Repararea instalatiei electrice la sediul arhiva primarie din str. Eroilor ,nr.36</t>
  </si>
  <si>
    <t>Achizitionat containere pentru colectare selectiva</t>
  </si>
  <si>
    <t>Lucrari de montat folie Piata Unirii</t>
  </si>
  <si>
    <t>Invatamant anteprescolar( Cresa  nr.1)</t>
  </si>
  <si>
    <t xml:space="preserve">cheltuieli proiecte cu finantare FEN </t>
  </si>
  <si>
    <t>70. 00.58</t>
  </si>
  <si>
    <t xml:space="preserve">BUGETUL PROPRIU AL MUNICIPIULUI  CALARASI  PE ANUL 2023 </t>
  </si>
  <si>
    <t>BUGET</t>
  </si>
  <si>
    <t>Influente  +  /    -</t>
  </si>
  <si>
    <t>Buget rectificat</t>
  </si>
  <si>
    <t xml:space="preserve">proiect </t>
  </si>
  <si>
    <t>Sume primite de la UE pentru proiecte cu finantare din FEN</t>
  </si>
  <si>
    <t>Trim IV</t>
  </si>
  <si>
    <t>68.05.02.01.03</t>
  </si>
  <si>
    <t>68.05.02.01.04</t>
  </si>
  <si>
    <t>Reabilitare termica a Caminului de batrani Antim Ivireanul</t>
  </si>
  <si>
    <t xml:space="preserve"> „Servicii de consultanta pentru realizarea Strategiei integrata de dezvoltare a turismului in municipiul Calarasi pentru perioada 2023-2030” </t>
  </si>
  <si>
    <t xml:space="preserve">Servicii elaborare DALI pentru obiectivul de investitii 'Cresterea eficientei energetice a Scolii gimnaziale MIHAI VITEAZUL'' din municipiul Calarasi </t>
  </si>
  <si>
    <t>Servicii elaborare DALI pentru obiectivul de investitii''Cresterea eficientei energetice a Scolii gimnaziale  Nicolae Titulescu,corpurile C1,C2 si C3''</t>
  </si>
  <si>
    <t>Documentatie tehnica proiect ''Cresterea performantei energetice a cladirilor publice  J22”</t>
  </si>
  <si>
    <t>Documentatie tehnica proiect ''Cresterea performantei energetice a cladirilor publice  J27”</t>
  </si>
  <si>
    <t>Documentatie tehnica faza DALI -Cresterea eficientei energetice a infrastructurii de iluminat public din municipiul Calarasi</t>
  </si>
  <si>
    <t>Documentatie tehnica faza PT -Cresterea eficientei energetice a infrastructurii de iluminat public din municipiul Calarasi</t>
  </si>
  <si>
    <t>Servicii de consultanta si asistenta pentru proiectul cu titlul Extindere retea iluminat public in cartierele din Municipiul Calarasi</t>
  </si>
  <si>
    <t>Servicii de elaborare SF pentru proiectul cu titlul Extindere retea iluminat public in cartierele din Municipiul Calarasi</t>
  </si>
  <si>
    <t>Servicii  de coordonare in materie de securitate si sanatate in munca</t>
  </si>
  <si>
    <t>Cresterea eficientei energetice și  gestionarea inteligentă a energiei în clădirile publice-Scoala nr.2  Colegiul Economic Calarasi</t>
  </si>
  <si>
    <t>70.03.30/61</t>
  </si>
  <si>
    <t>Intretinere si reparatii  supraveghere video in municipiul Calarasi</t>
  </si>
  <si>
    <t xml:space="preserve">Sistem software de evidenta a operatiunilor de prelucrare </t>
  </si>
  <si>
    <t>65. 00/55</t>
  </si>
  <si>
    <t>65.00/71</t>
  </si>
  <si>
    <t>65.00/20</t>
  </si>
  <si>
    <t>65. 00/10</t>
  </si>
  <si>
    <t>65.00/58</t>
  </si>
  <si>
    <t>65.00/57</t>
  </si>
  <si>
    <t xml:space="preserve">  alte transferuri</t>
  </si>
  <si>
    <t>Servicii de consultanta si asistenta pentru elaborarea proiectului Cresterea eficientei energetice a Scolii gimnaziale  Nicolae Titulescu,corpurile C1,C2 si C3''</t>
  </si>
  <si>
    <t>Servicii de consultanta si asistenta pentru elaborarea proiectului Cresterea eficientei energetice a Scolii gimnaziale Mihai Viteazul din municipiul Calarasi ''</t>
  </si>
  <si>
    <t>Servicii de consultanta si asistenta pentru elaborarea proiectului Cresterea eficientei energetice a Colegiului Economic Calarasi ,''corpurile C1,C2 si C3</t>
  </si>
  <si>
    <t>67.00. 06</t>
  </si>
  <si>
    <t>Servicii religioase</t>
  </si>
  <si>
    <t>37  02  05</t>
  </si>
  <si>
    <t>Sume primite din Fondul de solidaritate al Uniunii Europene</t>
  </si>
  <si>
    <t xml:space="preserve">Alte cheltuieli in domeniul   asistentei sociale </t>
  </si>
  <si>
    <t>42 02 34</t>
  </si>
  <si>
    <t>70. 00 .50/58</t>
  </si>
  <si>
    <t>Elaborare PUZ ''Amenajare baza de agrement si parc de distractii  ''</t>
  </si>
  <si>
    <t>Liceul tehnologic transportuti AUTO</t>
  </si>
  <si>
    <t>Subventii de la bugetul de stat pentru ajutoare de incalzire</t>
  </si>
  <si>
    <t>Întreținere alee situată intre strada Nufărului și strada Zăvoiului</t>
  </si>
  <si>
    <t>Racord canalizare Bazar BIG</t>
  </si>
  <si>
    <t>1 Iunie- Ziua Internationala a Copilului</t>
  </si>
  <si>
    <t>Servicii de consultanta(intocmire dosar cerere de finantare+asistenta tehnica pana la semnarea contractului de finantare pentru depunerea documentelor necesare pentru etapa de contractare ) privind proiectul Extindere retea de canalizare in Cartierele de Tineri si Rezidential, din municipiul Calarasi</t>
  </si>
  <si>
    <t>Servicii de consultanta pentru proiectul Cresterea  eficientei energetice a blocului de locuinte sociale J 22 din municipiul Calarasi</t>
  </si>
  <si>
    <t>Relocarea retelei electrice existente pe amplasamentul terenului de sport al Scolii gimnaziale''Mihai Viteazul''</t>
  </si>
  <si>
    <t>Bransamente electrice pentru statii de biciclete</t>
  </si>
  <si>
    <t>Bransamente electrice pentru statii de autobuze</t>
  </si>
  <si>
    <t>Centrul de zi pentru adulti cu dizabilitati</t>
  </si>
  <si>
    <t>Centrul de zi persoane   copii cu dizabilitati</t>
  </si>
  <si>
    <t>Subventii de la bugetul de stat ptr finantarea liceeelor cu profil preponderent agricol</t>
  </si>
  <si>
    <t>42  79</t>
  </si>
  <si>
    <t>Finantari nerambursabile din fonduri publice conform Legii 69/2000</t>
  </si>
  <si>
    <t>Documentatii,avize,etc pentru proiecte cu  finantare din programe europene si nationale ,perioada 2021-2027</t>
  </si>
  <si>
    <t>Reparatii  str. Stejarului, municipiul Calarasi, judetul Calarasi</t>
  </si>
  <si>
    <t>Reparatii retea  iluminat public  pe str. Prelungirea Bucuresti (tr.Varianta Nord-str.Panduri)</t>
  </si>
  <si>
    <t>Servicii de indepartat vegetatia</t>
  </si>
  <si>
    <t>Servicii de consultanta si asist.tehnica  pentru elaborarea sau depunerea cererilor de finantare pentru proiecte pe PNRR-Componenta C3-Managementul deseurilor</t>
  </si>
  <si>
    <t>Donatii si sponsorizari</t>
  </si>
  <si>
    <t>37  02  01</t>
  </si>
  <si>
    <t>Reparatii capitale acoperis Scoala gimnaziala T.Vladimirescu</t>
  </si>
  <si>
    <t>54. 00.50/20</t>
  </si>
  <si>
    <t>alte servicii publice generale(cotizatii)</t>
  </si>
  <si>
    <t>39 02</t>
  </si>
  <si>
    <t>Venituri din proprietate</t>
  </si>
  <si>
    <t>Cheltuieli aferente implementarii proiectelor europene peste valoarea contractelor de finantare</t>
  </si>
  <si>
    <t>74.00.50/71</t>
  </si>
  <si>
    <t>84. 00.50/71</t>
  </si>
  <si>
    <t>Documentatii , avize,servicii etc. necesare pregatirii dosarelor cererilor de finantare pentru proiectele finantate din PNRR ”</t>
  </si>
  <si>
    <t>Cheltuieli aferente implementarii proiectelor europene / nationale  peste valoarea contractelor de finantare</t>
  </si>
  <si>
    <t>Cheltuieli aferente implementarii proiectelor europene/nationale peste valoarea contractelor de finantare</t>
  </si>
  <si>
    <t>Modernizare iluminat public in municipiul Calarasi</t>
  </si>
  <si>
    <t>Cheltuieli aferente implementarii proiectelor europene/nationale-PNRR, peste valoarea contractelor de finantare</t>
  </si>
  <si>
    <t>Proiecte finantate prin programe nationale-PNRR, total din care:</t>
  </si>
  <si>
    <t>proiecte finantate prin programe nationale-PNRR</t>
  </si>
  <si>
    <t>70. 00.61</t>
  </si>
  <si>
    <t>Solutie Virtualizare server AD si Mail in redutanta plus upgrade AD 2022</t>
  </si>
  <si>
    <t>Achizitie sistem Firewall WAN si NGFW Forti</t>
  </si>
  <si>
    <t>Achizitie componente unitati de calcul</t>
  </si>
  <si>
    <t>Sistem supraveghere video in unitati de invatamant</t>
  </si>
  <si>
    <t>Servicii gestionare a tranzactiilor financiare pentru plata parcarii cu cardul din aplicatie</t>
  </si>
  <si>
    <t>Subventii de la bugetul de stat finantate prin PNRR</t>
  </si>
  <si>
    <t>42  89</t>
  </si>
  <si>
    <t>42  66</t>
  </si>
  <si>
    <t>Subventii de la bugetul de stat pentru asistenti medicali</t>
  </si>
  <si>
    <t>Cheltuieli de capital PMC aferente proiectelor PNRR Total, din care:</t>
  </si>
  <si>
    <t>Sisteme supraveghere video parcuri si spatii de joaca in  municipiul Calarasi</t>
  </si>
  <si>
    <t>Achizitionare cosuri de gunoi</t>
  </si>
  <si>
    <t>Achizitionat si montat  indicatoare rutiere pentru sensuri unice (str.Dorobanti, str.T.Vladimirescu,str.Gheorghe Lazar,str.Alexandru Sahia)</t>
  </si>
  <si>
    <t>Deviere conducta gaze naturale situata in bd.1Mai,tronson cuprins intre str.Pompieri si str.Eroilor</t>
  </si>
  <si>
    <t>Renovare energetica moderata a cladirilor publice , autoritati locale, Liceul Tehnologic transporturi AUTO Calarasi(internat si cantina)</t>
  </si>
  <si>
    <t>Documentatie tehnica faza PT-Modernizarea sistemului de iluminat public in mun.Calarasi, jud.Calarasi</t>
  </si>
  <si>
    <t>Documentatie tehnica si studii de specialitate pentru realizare Pasarelă Școala nr.5 Nicolae Titulescu</t>
  </si>
  <si>
    <t>Elaborare SF si PT pentru investitia  Amenajare circulatii carosabile,realizare racorduri si bransamente utilitati , amenajari exterioare zona de NE mun.Calarasi, str.Prel.Dobrogei,numar cadastral  28275-partial</t>
  </si>
  <si>
    <t>Servicii asistenta tehnica din partea proiectantului -D.D.E. si D.T.O.E. pentru obiectivul de investitii Realizare si modernizare sediul Politiei Locale,str.Musetelului,nr.2A</t>
  </si>
  <si>
    <t>Retea canalizare str Libertatii (tronson str Independentei- b-dul 1 Mai)</t>
  </si>
  <si>
    <t>Inlocuire stalpi metalici de iluminat(str.Grivita/DN3D)</t>
  </si>
  <si>
    <t>Retea iluminat public pe stradaI.L.Caragiale-S.P.Pavaje Spatii Verzi</t>
  </si>
  <si>
    <t>Desfășurare Parada motocicletelor cu ataș</t>
  </si>
  <si>
    <t>Desfășurare Gala de Box</t>
  </si>
  <si>
    <t>Eveniment RO RALLY MARATHON,ETAPA 3</t>
  </si>
  <si>
    <t>Achizitionat si montat foisor</t>
  </si>
  <si>
    <t>PT + Executie amenajare parcari si trotuare str.Prel.Bucuresti(tronson intre b-dul Cuza Voda si b-dul Nicolae Titulescu)</t>
  </si>
  <si>
    <t>Sisteme  supraveghere video in municipiul Calarasi</t>
  </si>
  <si>
    <t>67.00.05/55</t>
  </si>
  <si>
    <t>cheltuieli finantare nerambursabila din PNRR</t>
  </si>
  <si>
    <t>Construire CreȘa Medie În Cartier Tineri  ,prel. Sloboziei nr. 70B, Municipiul Calarasi, judetul Calarasi</t>
  </si>
  <si>
    <t>65.00. 50/60</t>
  </si>
  <si>
    <t>65. 00/60</t>
  </si>
  <si>
    <t>Infiintare si dotare  centru de colectare prin aport voluntar(CAV),in municipiul Calarasi,aferenta proiectului cu acelasi nume finantat prin PNRR</t>
  </si>
  <si>
    <t>42 88</t>
  </si>
  <si>
    <t>Racordarea la reteaua electrica a locului de consum Colegiul Agricol Sandu Aldea(remiza auto)</t>
  </si>
  <si>
    <t>Solutie de Document Management DAS</t>
  </si>
  <si>
    <t>Servicii paza si supraveghere  a  Centrului Comunitar Obor</t>
  </si>
  <si>
    <t>Servicii de consultanta pentru proiecte finantate prin programe europene si nationale ,perioada 2021-2027</t>
  </si>
  <si>
    <t>Licente AUTOCAD LT 2020 - Reinoire</t>
  </si>
  <si>
    <t>Plateste pentru cat arunci-dotare cu insule ecologice in mun.Calarasi- PNRR</t>
  </si>
  <si>
    <t>Renovare energetica moderata a cladirilor rezidentiale multifamiliale -bloc J9 si J28 proiect finantate PNRR</t>
  </si>
  <si>
    <t>Sistem de management inteligent al informatiilor privind transportul public  si Smart +Parking in mun.Calarasi</t>
  </si>
  <si>
    <t>Dotarea cu mobilier ,materiale didactice si echipamente digitale a unitatilor de invatamant preuniversitar si a unitatilor conexe din mun.Calarasi</t>
  </si>
  <si>
    <t>Innoirea parcului de vehicule destinate transportului public - proiect PNRR</t>
  </si>
  <si>
    <t>Construirea de locuințe nZeb plus pentru tineri - Cartier Tineri</t>
  </si>
  <si>
    <t>Racorduri canalizare blocuri A38,A39 si A40</t>
  </si>
  <si>
    <t>Documentatii ,avize,servicii,etc. pentru proiecte finantate prin programe europene si nationale ,perioada 2021-2027</t>
  </si>
  <si>
    <t xml:space="preserve">Cheltuieli de promovare si publicitate pentru proiecte finantate din Programe nationale si europene </t>
  </si>
  <si>
    <t>48.02</t>
  </si>
  <si>
    <t>Documentatie tehnica :Lucrari de anvelopare termica la corpul de ateliere al Liceului Dabubius</t>
  </si>
  <si>
    <t>Lucrari de anvelopare termica la corpul de ateliere al Liceului Dabubius</t>
  </si>
  <si>
    <t>Reparatii curente subsol Gradinita Amicii</t>
  </si>
  <si>
    <t>Lucrari de igienizare la Gradinita cu p.p. Tara Copilariei</t>
  </si>
  <si>
    <t>Documentatie tehnica si studii de specialitate pentru Extindere retea gaze naturale in municipiul Calarasi</t>
  </si>
  <si>
    <t>Lucrari de intretinere si reparatii a trotuarelor din cartierul OBOR</t>
  </si>
  <si>
    <t>Alimentare cu energie electrica a obiectivului Imbunatatirea sigurantei navigabilitatii pe Dunare,in regiunea transfrontaliera Calarasi-Silistra</t>
  </si>
  <si>
    <t>Relocarea retelei electrice existente pe amplasamentul terenului pentru obiectivul Dezvoltarea infrastructurii educationale anteprescolara si prescolara din mun.Calarasi-Cresa saptamanala</t>
  </si>
  <si>
    <t>65.  /61</t>
  </si>
  <si>
    <t>Renovare energetica moderata  a cladirilor publice-Autoritati locale-Liceul Mihai Eminescu Calarasi</t>
  </si>
  <si>
    <t>Regenerarea spatiului urban din mun.Calarasi prin amenajarea spatiilor verzi din zona de  vest si a spatiului verde din zona de locuit NAVROM</t>
  </si>
  <si>
    <t>Modernizare strazi in Cartierul  Mircea Voda, LOT 2, Municipiul Calarasi-PNI Anghel Saligny</t>
  </si>
  <si>
    <t xml:space="preserve">Finantare nerambursabila  din PNRR  </t>
  </si>
  <si>
    <t>Finantare nerambursabila PNI Anghel Saligny</t>
  </si>
  <si>
    <t>42  87</t>
  </si>
  <si>
    <t>ANEXA  nr.1 la HCL nr.</t>
  </si>
  <si>
    <t xml:space="preserve">Servicii extindere rețea fibră optică și supraveghere video stații de autobuze </t>
  </si>
  <si>
    <t>Servicii extindere rețea fibră optică și supraveghere video stații de  biciclete</t>
  </si>
  <si>
    <t>Servicii dezvoltare  soluție informatică  pentru gestionarea informațiilor despre locurile de veci</t>
  </si>
  <si>
    <t>Servicii elaborare doc.tehnica ptr.Statii de reincarcare statii electrice</t>
  </si>
  <si>
    <t>„Elaborare documentatie tehnica pentru proiectul cu titlul „Extindere reţea canalizare în Cartierele TINERI şi REZIDENŢIAL din municipiul Călăraşi”  - programul national al AFM</t>
  </si>
  <si>
    <t xml:space="preserve">„Consultanta pentru depunerea cererii de finantare pentru proiectul cu titlul „Extindere reţea canalizare în Cartierele TINERI şi REZIDENŢIAL din municipiul Călăraşi”  pe programul national al AFM  </t>
  </si>
  <si>
    <r>
      <t>„Elaborare documentatie tehnica pentru depunerea unui proiect  pe programul „</t>
    </r>
    <r>
      <rPr>
        <sz val="12"/>
        <color rgb="FF000000"/>
        <rFont val="Times New Roman"/>
        <family val="1"/>
        <charset val="238"/>
      </rPr>
      <t>Surse regenerabile de energie și stocarea energiei din Fondul pentru modernizare”</t>
    </r>
  </si>
  <si>
    <t>Achiziíonat si montat usa acces pentru sistemul de pontaj</t>
  </si>
  <si>
    <t>Servicii de furnizare si instalare sistem de control  acces sediul PMC</t>
  </si>
  <si>
    <t>Reparatii curente  Gradinita cu P.N. nr.6 Calarasi</t>
  </si>
  <si>
    <t xml:space="preserve">Amenajare teren de baschet in incinta bazinului de innot </t>
  </si>
  <si>
    <t>Reamenajare teren multisport din incinta Scolii Gimnaziale Nicolae Titulescu</t>
  </si>
  <si>
    <t xml:space="preserve">Lucrări racorduri canalizare str. Romana si completare str Violonist Ion Voicu </t>
  </si>
  <si>
    <t>Împrejmuire cu gard metalic pentru locuri de joacă în municipiul Călărași</t>
  </si>
  <si>
    <t>Acord-cadru -Servicii de mentenanta si suport tehnic pentru sistemul informatic integrat Avansis din Primaria Municipiului Calarasi</t>
  </si>
  <si>
    <t xml:space="preserve">Achizitionat figurina din plasa pentru colectare selectiva </t>
  </si>
  <si>
    <t>Inchiriere echipamentede iluminat festiv in municipiul Calarasi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</si>
</sst>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17" fontId="2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/>
    <xf numFmtId="2" fontId="2" fillId="0" borderId="0" xfId="0" applyNumberFormat="1" applyFont="1"/>
    <xf numFmtId="3" fontId="5" fillId="0" borderId="0" xfId="0" applyNumberFormat="1" applyFont="1" applyBorder="1"/>
    <xf numFmtId="3" fontId="5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3" fontId="6" fillId="0" borderId="0" xfId="0" applyNumberFormat="1" applyFont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0" fontId="7" fillId="0" borderId="4" xfId="0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7" fillId="0" borderId="5" xfId="0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0" borderId="9" xfId="0" applyFont="1" applyBorder="1" applyAlignment="1">
      <alignment horizontal="left" wrapText="1"/>
    </xf>
    <xf numFmtId="0" fontId="7" fillId="0" borderId="2" xfId="0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8" fillId="0" borderId="1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 wrapText="1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3" fontId="7" fillId="0" borderId="1" xfId="0" applyNumberFormat="1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3" fontId="8" fillId="0" borderId="12" xfId="0" applyNumberFormat="1" applyFont="1" applyBorder="1"/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/>
    <xf numFmtId="14" fontId="7" fillId="0" borderId="2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0" fontId="7" fillId="0" borderId="1" xfId="0" quotePrefix="1" applyFont="1" applyBorder="1" applyAlignment="1"/>
    <xf numFmtId="0" fontId="7" fillId="0" borderId="1" xfId="0" applyFont="1" applyBorder="1" applyAlignment="1">
      <alignment horizontal="justify" vertical="center"/>
    </xf>
    <xf numFmtId="0" fontId="7" fillId="0" borderId="1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0" fontId="7" fillId="2" borderId="4" xfId="0" applyFont="1" applyFill="1" applyBorder="1" applyAlignment="1">
      <alignment wrapText="1"/>
    </xf>
    <xf numFmtId="3" fontId="12" fillId="0" borderId="1" xfId="0" applyNumberFormat="1" applyFont="1" applyBorder="1"/>
    <xf numFmtId="0" fontId="7" fillId="0" borderId="4" xfId="0" applyNumberFormat="1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wrapText="1"/>
    </xf>
    <xf numFmtId="0" fontId="7" fillId="0" borderId="1" xfId="0" quotePrefix="1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8"/>
  <sheetViews>
    <sheetView tabSelected="1" view="pageLayout" topLeftCell="A421" zoomScaleNormal="100" workbookViewId="0">
      <selection activeCell="A423" sqref="A423"/>
    </sheetView>
  </sheetViews>
  <sheetFormatPr defaultRowHeight="15" x14ac:dyDescent="0.2"/>
  <cols>
    <col min="1" max="1" width="69" style="3" customWidth="1"/>
    <col min="2" max="2" width="13.7109375" style="3" customWidth="1"/>
    <col min="3" max="3" width="12.28515625" style="2" customWidth="1"/>
    <col min="4" max="4" width="9.7109375" style="2" hidden="1" customWidth="1"/>
    <col min="5" max="5" width="9.28515625" style="2" hidden="1" customWidth="1"/>
    <col min="6" max="6" width="0.140625" style="2" customWidth="1"/>
    <col min="7" max="7" width="10" style="2" customWidth="1"/>
    <col min="8" max="8" width="15" style="2" customWidth="1"/>
    <col min="9" max="9" width="11.85546875" style="2" customWidth="1"/>
    <col min="10" max="10" width="10.42578125" style="2" customWidth="1"/>
    <col min="11" max="11" width="15" style="2" customWidth="1"/>
    <col min="12" max="12" width="9.140625" style="2"/>
    <col min="13" max="13" width="9.5703125" style="2" bestFit="1" customWidth="1"/>
    <col min="14" max="14" width="9.140625" style="2"/>
    <col min="15" max="15" width="12.140625" style="2" bestFit="1" customWidth="1"/>
    <col min="16" max="16384" width="9.140625" style="2"/>
  </cols>
  <sheetData>
    <row r="1" spans="1:16" ht="15.75" x14ac:dyDescent="0.25">
      <c r="A1" s="1"/>
      <c r="B1" s="6" t="s">
        <v>635</v>
      </c>
      <c r="C1" s="102"/>
      <c r="D1" s="102"/>
      <c r="E1" s="102"/>
      <c r="F1" s="102"/>
      <c r="G1" s="102"/>
      <c r="H1" s="102"/>
      <c r="I1" s="102"/>
      <c r="J1" s="102"/>
    </row>
    <row r="2" spans="1:16" x14ac:dyDescent="0.2">
      <c r="A2" s="143"/>
      <c r="B2" s="144"/>
      <c r="C2" s="144"/>
      <c r="D2" s="4"/>
      <c r="E2" s="4"/>
      <c r="F2" s="4"/>
      <c r="G2" s="4"/>
      <c r="H2" s="4"/>
      <c r="I2" s="4"/>
      <c r="J2" s="4"/>
    </row>
    <row r="3" spans="1:16" ht="15.75" customHeight="1" x14ac:dyDescent="0.2">
      <c r="A3" s="144" t="s">
        <v>490</v>
      </c>
      <c r="B3" s="144"/>
      <c r="C3" s="144"/>
      <c r="D3" s="144"/>
      <c r="E3" s="144"/>
      <c r="F3" s="144"/>
      <c r="G3" s="144"/>
      <c r="H3" s="144"/>
      <c r="I3" s="4"/>
      <c r="J3" s="4"/>
      <c r="K3" s="4"/>
      <c r="L3" s="4"/>
      <c r="M3" s="4"/>
      <c r="N3" s="4"/>
      <c r="O3" s="4"/>
      <c r="P3" s="4"/>
    </row>
    <row r="4" spans="1:16" ht="15.75" x14ac:dyDescent="0.25">
      <c r="A4" s="145"/>
      <c r="B4" s="145"/>
      <c r="C4" s="8"/>
      <c r="D4" s="21"/>
      <c r="E4" s="21"/>
      <c r="F4" s="21"/>
      <c r="G4" s="21"/>
      <c r="H4" s="21"/>
      <c r="K4" s="4"/>
      <c r="L4" s="4"/>
      <c r="M4" s="4"/>
      <c r="N4" s="4"/>
    </row>
    <row r="5" spans="1:16" ht="15.75" x14ac:dyDescent="0.25">
      <c r="A5" s="104" t="s">
        <v>55</v>
      </c>
      <c r="B5" s="104" t="s">
        <v>54</v>
      </c>
      <c r="C5" s="104" t="s">
        <v>491</v>
      </c>
      <c r="D5" s="146" t="s">
        <v>492</v>
      </c>
      <c r="E5" s="147"/>
      <c r="F5" s="147"/>
      <c r="G5" s="147"/>
      <c r="H5" s="148"/>
      <c r="I5" s="13"/>
      <c r="J5" s="4"/>
      <c r="L5" s="4"/>
    </row>
    <row r="6" spans="1:16" ht="15.75" x14ac:dyDescent="0.25">
      <c r="A6" s="39"/>
      <c r="B6" s="33"/>
      <c r="C6" s="60">
        <v>2023</v>
      </c>
      <c r="D6" s="29" t="s">
        <v>294</v>
      </c>
      <c r="E6" s="29" t="s">
        <v>295</v>
      </c>
      <c r="F6" s="29" t="s">
        <v>270</v>
      </c>
      <c r="G6" s="29" t="s">
        <v>496</v>
      </c>
      <c r="H6" s="29" t="s">
        <v>493</v>
      </c>
      <c r="I6" s="13"/>
      <c r="J6" s="13"/>
      <c r="K6" s="13"/>
      <c r="L6" s="13"/>
      <c r="M6" s="13"/>
      <c r="N6" s="13"/>
    </row>
    <row r="7" spans="1:16" ht="15.75" x14ac:dyDescent="0.25">
      <c r="A7" s="105" t="s">
        <v>46</v>
      </c>
      <c r="B7" s="67" t="s">
        <v>47</v>
      </c>
      <c r="C7" s="31">
        <f>+C8+C16+C19+C21+C22+C23+C28+C30+C31+C37+C38+C36+C25+C27+C32+C24+C26+C35+C29+C34+C33</f>
        <v>266270</v>
      </c>
      <c r="D7" s="31">
        <f t="shared" ref="D7:H7" si="0">+D8+D16+D19+D21+D22+D23+D28+D30+D31+D37+D38+D36+D25+D27+D32+D24+D26+D35+D29+D34+D33</f>
        <v>0</v>
      </c>
      <c r="E7" s="31">
        <f t="shared" si="0"/>
        <v>0</v>
      </c>
      <c r="F7" s="31">
        <f t="shared" si="0"/>
        <v>0</v>
      </c>
      <c r="G7" s="31">
        <f t="shared" si="0"/>
        <v>15888</v>
      </c>
      <c r="H7" s="31">
        <f t="shared" si="0"/>
        <v>282158</v>
      </c>
      <c r="I7" s="13"/>
      <c r="J7" s="13"/>
      <c r="K7" s="13"/>
      <c r="L7" s="13"/>
      <c r="M7" s="13"/>
      <c r="N7" s="13"/>
    </row>
    <row r="8" spans="1:16" ht="31.5" x14ac:dyDescent="0.25">
      <c r="A8" s="22" t="s">
        <v>48</v>
      </c>
      <c r="B8" s="106" t="s">
        <v>58</v>
      </c>
      <c r="C8" s="36">
        <f>+C9+C10+C11+C12+C13+C14+C15</f>
        <v>37954</v>
      </c>
      <c r="D8" s="36">
        <f t="shared" ref="D8:H8" si="1">+D9+D10+D11+D12+D13+D14+D15</f>
        <v>0</v>
      </c>
      <c r="E8" s="36">
        <f t="shared" si="1"/>
        <v>0</v>
      </c>
      <c r="F8" s="36">
        <f t="shared" si="1"/>
        <v>0</v>
      </c>
      <c r="G8" s="36">
        <f t="shared" si="1"/>
        <v>0</v>
      </c>
      <c r="H8" s="36">
        <f t="shared" si="1"/>
        <v>37954</v>
      </c>
      <c r="I8" s="13"/>
      <c r="M8" s="4"/>
    </row>
    <row r="9" spans="1:16" ht="63" x14ac:dyDescent="0.25">
      <c r="A9" s="22" t="s">
        <v>49</v>
      </c>
      <c r="B9" s="57"/>
      <c r="C9" s="36">
        <v>6499</v>
      </c>
      <c r="D9" s="36"/>
      <c r="E9" s="36"/>
      <c r="F9" s="36"/>
      <c r="G9" s="36"/>
      <c r="H9" s="36">
        <f t="shared" ref="H9:H38" si="2">+C9+G9+F9+E9</f>
        <v>6499</v>
      </c>
      <c r="I9" s="13"/>
      <c r="K9" s="4"/>
      <c r="L9" s="4"/>
      <c r="M9" s="4"/>
      <c r="N9" s="4"/>
    </row>
    <row r="10" spans="1:16" ht="15.75" x14ac:dyDescent="0.25">
      <c r="A10" s="61" t="s">
        <v>183</v>
      </c>
      <c r="B10" s="57"/>
      <c r="C10" s="36">
        <v>31</v>
      </c>
      <c r="D10" s="36"/>
      <c r="E10" s="36"/>
      <c r="F10" s="36"/>
      <c r="G10" s="36"/>
      <c r="H10" s="36">
        <f t="shared" si="2"/>
        <v>31</v>
      </c>
      <c r="I10" s="13"/>
    </row>
    <row r="11" spans="1:16" ht="31.5" x14ac:dyDescent="0.25">
      <c r="A11" s="61" t="s">
        <v>184</v>
      </c>
      <c r="B11" s="57"/>
      <c r="C11" s="36">
        <v>1014</v>
      </c>
      <c r="D11" s="36"/>
      <c r="E11" s="36"/>
      <c r="F11" s="19"/>
      <c r="G11" s="19"/>
      <c r="H11" s="36">
        <f t="shared" si="2"/>
        <v>1014</v>
      </c>
      <c r="I11" s="13"/>
    </row>
    <row r="12" spans="1:16" ht="31.5" x14ac:dyDescent="0.25">
      <c r="A12" s="22" t="s">
        <v>50</v>
      </c>
      <c r="B12" s="57"/>
      <c r="C12" s="36">
        <v>23128</v>
      </c>
      <c r="D12" s="36"/>
      <c r="E12" s="36"/>
      <c r="F12" s="87"/>
      <c r="G12" s="87"/>
      <c r="H12" s="36">
        <f t="shared" si="2"/>
        <v>23128</v>
      </c>
      <c r="I12" s="13"/>
    </row>
    <row r="13" spans="1:16" ht="31.5" x14ac:dyDescent="0.25">
      <c r="A13" s="61" t="s">
        <v>374</v>
      </c>
      <c r="B13" s="59"/>
      <c r="C13" s="36">
        <v>740</v>
      </c>
      <c r="D13" s="36"/>
      <c r="E13" s="36"/>
      <c r="F13" s="87"/>
      <c r="G13" s="87"/>
      <c r="H13" s="36">
        <f t="shared" si="2"/>
        <v>740</v>
      </c>
      <c r="I13" s="13"/>
    </row>
    <row r="14" spans="1:16" ht="15.75" x14ac:dyDescent="0.25">
      <c r="A14" s="61" t="s">
        <v>309</v>
      </c>
      <c r="B14" s="59"/>
      <c r="C14" s="36">
        <v>5542</v>
      </c>
      <c r="D14" s="36"/>
      <c r="E14" s="36"/>
      <c r="F14" s="87"/>
      <c r="G14" s="87"/>
      <c r="H14" s="36">
        <f t="shared" si="2"/>
        <v>5542</v>
      </c>
      <c r="I14" s="13"/>
    </row>
    <row r="15" spans="1:16" ht="31.5" x14ac:dyDescent="0.25">
      <c r="A15" s="22" t="s">
        <v>181</v>
      </c>
      <c r="B15" s="56"/>
      <c r="C15" s="36">
        <v>1000</v>
      </c>
      <c r="D15" s="36"/>
      <c r="E15" s="36"/>
      <c r="F15" s="87"/>
      <c r="G15" s="87"/>
      <c r="H15" s="36">
        <f t="shared" si="2"/>
        <v>1000</v>
      </c>
      <c r="I15" s="13"/>
      <c r="J15" s="4"/>
      <c r="K15" s="4"/>
    </row>
    <row r="16" spans="1:16" ht="15.75" x14ac:dyDescent="0.25">
      <c r="A16" s="73" t="s">
        <v>157</v>
      </c>
      <c r="B16" s="56" t="s">
        <v>159</v>
      </c>
      <c r="C16" s="49">
        <f>+C17+C18</f>
        <v>943</v>
      </c>
      <c r="D16" s="49"/>
      <c r="E16" s="49"/>
      <c r="F16" s="49"/>
      <c r="G16" s="49"/>
      <c r="H16" s="36">
        <f t="shared" si="2"/>
        <v>943</v>
      </c>
      <c r="I16" s="13"/>
    </row>
    <row r="17" spans="1:17" ht="31.5" x14ac:dyDescent="0.25">
      <c r="A17" s="22" t="s">
        <v>156</v>
      </c>
      <c r="B17" s="57"/>
      <c r="C17" s="49">
        <v>874</v>
      </c>
      <c r="D17" s="49"/>
      <c r="E17" s="49"/>
      <c r="F17" s="107"/>
      <c r="G17" s="107"/>
      <c r="H17" s="36">
        <f t="shared" si="2"/>
        <v>874</v>
      </c>
      <c r="I17" s="13"/>
    </row>
    <row r="18" spans="1:17" ht="31.5" x14ac:dyDescent="0.25">
      <c r="A18" s="61" t="s">
        <v>158</v>
      </c>
      <c r="B18" s="57"/>
      <c r="C18" s="49">
        <v>69</v>
      </c>
      <c r="D18" s="49"/>
      <c r="E18" s="49"/>
      <c r="F18" s="107"/>
      <c r="G18" s="107"/>
      <c r="H18" s="36">
        <f t="shared" si="2"/>
        <v>69</v>
      </c>
      <c r="I18" s="13"/>
      <c r="K18" s="4"/>
    </row>
    <row r="19" spans="1:17" ht="15.75" x14ac:dyDescent="0.25">
      <c r="A19" s="22" t="s">
        <v>375</v>
      </c>
      <c r="B19" s="108" t="s">
        <v>59</v>
      </c>
      <c r="C19" s="49">
        <f>C20</f>
        <v>62</v>
      </c>
      <c r="D19" s="49"/>
      <c r="E19" s="49"/>
      <c r="F19" s="107"/>
      <c r="G19" s="107"/>
      <c r="H19" s="36">
        <f t="shared" si="2"/>
        <v>62</v>
      </c>
      <c r="I19" s="13"/>
      <c r="J19" s="4"/>
      <c r="K19" s="4"/>
    </row>
    <row r="20" spans="1:17" ht="15.75" x14ac:dyDescent="0.25">
      <c r="A20" s="61" t="s">
        <v>376</v>
      </c>
      <c r="B20" s="108"/>
      <c r="C20" s="49">
        <v>62</v>
      </c>
      <c r="D20" s="36"/>
      <c r="E20" s="36"/>
      <c r="F20" s="87"/>
      <c r="G20" s="87"/>
      <c r="H20" s="36">
        <f t="shared" si="2"/>
        <v>62</v>
      </c>
      <c r="I20" s="13"/>
      <c r="J20" s="4"/>
    </row>
    <row r="21" spans="1:17" ht="15.75" x14ac:dyDescent="0.25">
      <c r="A21" s="22" t="s">
        <v>149</v>
      </c>
      <c r="B21" s="57" t="s">
        <v>60</v>
      </c>
      <c r="C21" s="36">
        <v>85967</v>
      </c>
      <c r="D21" s="36"/>
      <c r="E21" s="36"/>
      <c r="F21" s="87"/>
      <c r="G21" s="87"/>
      <c r="H21" s="36">
        <f t="shared" si="2"/>
        <v>85967</v>
      </c>
      <c r="I21" s="13"/>
      <c r="K21" s="4"/>
    </row>
    <row r="22" spans="1:17" ht="37.5" customHeight="1" x14ac:dyDescent="0.25">
      <c r="A22" s="22" t="s">
        <v>247</v>
      </c>
      <c r="B22" s="57" t="s">
        <v>244</v>
      </c>
      <c r="C22" s="36">
        <v>0</v>
      </c>
      <c r="D22" s="36"/>
      <c r="E22" s="36"/>
      <c r="F22" s="87"/>
      <c r="G22" s="87"/>
      <c r="H22" s="36">
        <f t="shared" si="2"/>
        <v>0</v>
      </c>
      <c r="I22" s="13"/>
    </row>
    <row r="23" spans="1:17" ht="33" customHeight="1" x14ac:dyDescent="0.25">
      <c r="A23" s="22" t="s">
        <v>246</v>
      </c>
      <c r="B23" s="57" t="s">
        <v>233</v>
      </c>
      <c r="C23" s="36">
        <v>2100</v>
      </c>
      <c r="D23" s="36"/>
      <c r="E23" s="36"/>
      <c r="F23" s="87"/>
      <c r="G23" s="87"/>
      <c r="H23" s="36">
        <f t="shared" si="2"/>
        <v>2100</v>
      </c>
      <c r="I23" s="13"/>
      <c r="K23" s="4"/>
      <c r="L23" s="4"/>
      <c r="M23" s="4"/>
      <c r="N23" s="4"/>
      <c r="O23" s="4"/>
      <c r="P23" s="4"/>
    </row>
    <row r="24" spans="1:17" ht="18" customHeight="1" x14ac:dyDescent="0.25">
      <c r="A24" s="22" t="s">
        <v>552</v>
      </c>
      <c r="B24" s="57" t="s">
        <v>553</v>
      </c>
      <c r="C24" s="36">
        <v>55</v>
      </c>
      <c r="D24" s="36"/>
      <c r="E24" s="36"/>
      <c r="F24" s="87"/>
      <c r="G24" s="87">
        <v>5</v>
      </c>
      <c r="H24" s="36">
        <f t="shared" si="2"/>
        <v>60</v>
      </c>
      <c r="I24" s="13"/>
      <c r="K24" s="4"/>
      <c r="L24" s="4"/>
      <c r="M24" s="4"/>
      <c r="N24" s="4"/>
      <c r="O24" s="4"/>
      <c r="P24" s="4"/>
    </row>
    <row r="25" spans="1:17" ht="18" customHeight="1" x14ac:dyDescent="0.25">
      <c r="A25" s="22" t="s">
        <v>527</v>
      </c>
      <c r="B25" s="57" t="s">
        <v>526</v>
      </c>
      <c r="C25" s="36">
        <v>428</v>
      </c>
      <c r="D25" s="36"/>
      <c r="E25" s="36"/>
      <c r="F25" s="87"/>
      <c r="G25" s="87"/>
      <c r="H25" s="36">
        <f t="shared" si="2"/>
        <v>428</v>
      </c>
      <c r="I25" s="13"/>
      <c r="K25" s="4"/>
      <c r="L25" s="4"/>
      <c r="M25" s="4"/>
      <c r="N25" s="4"/>
      <c r="O25" s="4"/>
      <c r="P25" s="4"/>
    </row>
    <row r="26" spans="1:17" ht="18" customHeight="1" x14ac:dyDescent="0.25">
      <c r="A26" s="22" t="s">
        <v>558</v>
      </c>
      <c r="B26" s="57" t="s">
        <v>557</v>
      </c>
      <c r="C26" s="36">
        <v>2776</v>
      </c>
      <c r="D26" s="36"/>
      <c r="E26" s="36"/>
      <c r="F26" s="87"/>
      <c r="G26" s="87"/>
      <c r="H26" s="36">
        <f t="shared" si="2"/>
        <v>2776</v>
      </c>
      <c r="I26" s="13"/>
      <c r="K26" s="4"/>
      <c r="L26" s="4"/>
      <c r="M26" s="4"/>
      <c r="N26" s="4"/>
      <c r="O26" s="4"/>
      <c r="P26" s="4"/>
    </row>
    <row r="27" spans="1:17" ht="18" customHeight="1" x14ac:dyDescent="0.25">
      <c r="A27" s="22" t="s">
        <v>533</v>
      </c>
      <c r="B27" s="57" t="s">
        <v>529</v>
      </c>
      <c r="C27" s="36">
        <v>40</v>
      </c>
      <c r="D27" s="36"/>
      <c r="E27" s="36"/>
      <c r="F27" s="87"/>
      <c r="G27" s="87">
        <v>0</v>
      </c>
      <c r="H27" s="36">
        <f t="shared" si="2"/>
        <v>40</v>
      </c>
      <c r="I27" s="13"/>
      <c r="K27" s="4"/>
      <c r="L27" s="4"/>
      <c r="M27" s="4"/>
      <c r="N27" s="4"/>
      <c r="O27" s="4"/>
      <c r="P27" s="4"/>
    </row>
    <row r="28" spans="1:17" ht="15.75" x14ac:dyDescent="0.25">
      <c r="A28" s="22" t="s">
        <v>197</v>
      </c>
      <c r="B28" s="57" t="s">
        <v>198</v>
      </c>
      <c r="C28" s="36">
        <v>1523</v>
      </c>
      <c r="D28" s="36"/>
      <c r="E28" s="36"/>
      <c r="F28" s="87"/>
      <c r="G28" s="87"/>
      <c r="H28" s="36">
        <f t="shared" si="2"/>
        <v>1523</v>
      </c>
      <c r="I28" s="13"/>
    </row>
    <row r="29" spans="1:17" ht="15.75" x14ac:dyDescent="0.25">
      <c r="A29" s="22" t="s">
        <v>578</v>
      </c>
      <c r="B29" s="57" t="s">
        <v>577</v>
      </c>
      <c r="C29" s="36">
        <v>901</v>
      </c>
      <c r="D29" s="36"/>
      <c r="E29" s="36"/>
      <c r="F29" s="87"/>
      <c r="G29" s="87"/>
      <c r="H29" s="36">
        <f t="shared" si="2"/>
        <v>901</v>
      </c>
      <c r="I29" s="13"/>
    </row>
    <row r="30" spans="1:17" s="5" customFormat="1" ht="31.5" x14ac:dyDescent="0.25">
      <c r="A30" s="26" t="s">
        <v>267</v>
      </c>
      <c r="B30" s="109" t="s">
        <v>266</v>
      </c>
      <c r="C30" s="45">
        <v>0</v>
      </c>
      <c r="D30" s="36"/>
      <c r="E30" s="36"/>
      <c r="F30" s="110"/>
      <c r="G30" s="110"/>
      <c r="H30" s="36">
        <f t="shared" si="2"/>
        <v>0</v>
      </c>
      <c r="I30" s="13"/>
      <c r="O30" s="15"/>
    </row>
    <row r="31" spans="1:17" s="5" customFormat="1" ht="15.75" customHeight="1" x14ac:dyDescent="0.25">
      <c r="A31" s="26" t="s">
        <v>269</v>
      </c>
      <c r="B31" s="109" t="s">
        <v>268</v>
      </c>
      <c r="C31" s="45">
        <v>3058</v>
      </c>
      <c r="D31" s="36"/>
      <c r="E31" s="36"/>
      <c r="F31" s="110"/>
      <c r="G31" s="110"/>
      <c r="H31" s="36">
        <f t="shared" si="2"/>
        <v>3058</v>
      </c>
      <c r="I31" s="13"/>
      <c r="J31" s="15"/>
      <c r="K31" s="15"/>
      <c r="L31" s="15"/>
      <c r="M31" s="15"/>
      <c r="N31" s="15"/>
      <c r="O31" s="15"/>
      <c r="Q31" s="15"/>
    </row>
    <row r="32" spans="1:17" s="5" customFormat="1" ht="30.75" customHeight="1" x14ac:dyDescent="0.25">
      <c r="A32" s="26" t="s">
        <v>544</v>
      </c>
      <c r="B32" s="109" t="s">
        <v>545</v>
      </c>
      <c r="C32" s="45">
        <v>698</v>
      </c>
      <c r="D32" s="36"/>
      <c r="E32" s="36"/>
      <c r="F32" s="110"/>
      <c r="G32" s="110"/>
      <c r="H32" s="36">
        <f t="shared" si="2"/>
        <v>698</v>
      </c>
      <c r="I32" s="13"/>
      <c r="J32" s="15"/>
      <c r="K32" s="15"/>
      <c r="L32" s="15"/>
      <c r="M32" s="15"/>
      <c r="N32" s="15"/>
      <c r="O32" s="15"/>
      <c r="Q32" s="15"/>
    </row>
    <row r="33" spans="1:21" s="5" customFormat="1" ht="30.75" customHeight="1" x14ac:dyDescent="0.25">
      <c r="A33" s="26" t="s">
        <v>633</v>
      </c>
      <c r="B33" s="109" t="s">
        <v>634</v>
      </c>
      <c r="C33" s="45">
        <v>1282</v>
      </c>
      <c r="D33" s="36"/>
      <c r="E33" s="36"/>
      <c r="F33" s="110"/>
      <c r="G33" s="110">
        <v>10252</v>
      </c>
      <c r="H33" s="36">
        <f t="shared" si="2"/>
        <v>11534</v>
      </c>
      <c r="I33" s="13"/>
      <c r="J33" s="15"/>
      <c r="K33" s="15"/>
      <c r="L33" s="15"/>
      <c r="M33" s="15"/>
      <c r="N33" s="15"/>
      <c r="O33" s="15"/>
      <c r="Q33" s="15"/>
    </row>
    <row r="34" spans="1:21" s="5" customFormat="1" ht="30.75" customHeight="1" x14ac:dyDescent="0.25">
      <c r="A34" s="26" t="s">
        <v>632</v>
      </c>
      <c r="B34" s="109" t="s">
        <v>604</v>
      </c>
      <c r="C34" s="45">
        <v>1388</v>
      </c>
      <c r="D34" s="36"/>
      <c r="E34" s="36"/>
      <c r="F34" s="110">
        <v>0</v>
      </c>
      <c r="G34" s="110">
        <v>2000</v>
      </c>
      <c r="H34" s="36">
        <f t="shared" si="2"/>
        <v>3388</v>
      </c>
      <c r="I34" s="13"/>
      <c r="J34" s="15"/>
      <c r="K34" s="15"/>
      <c r="L34" s="15"/>
      <c r="M34" s="15"/>
      <c r="N34" s="15"/>
      <c r="O34" s="15"/>
      <c r="Q34" s="15"/>
    </row>
    <row r="35" spans="1:21" s="5" customFormat="1" ht="20.25" customHeight="1" x14ac:dyDescent="0.25">
      <c r="A35" s="26" t="s">
        <v>575</v>
      </c>
      <c r="B35" s="109" t="s">
        <v>576</v>
      </c>
      <c r="C35" s="45">
        <v>1591</v>
      </c>
      <c r="D35" s="36"/>
      <c r="E35" s="36"/>
      <c r="F35" s="110">
        <v>0</v>
      </c>
      <c r="G35" s="110">
        <v>1167</v>
      </c>
      <c r="H35" s="36">
        <f t="shared" si="2"/>
        <v>2758</v>
      </c>
      <c r="I35" s="13"/>
      <c r="J35" s="15"/>
      <c r="K35" s="15"/>
      <c r="L35" s="15"/>
      <c r="M35" s="15"/>
      <c r="N35" s="15"/>
      <c r="O35" s="15"/>
      <c r="Q35" s="15"/>
    </row>
    <row r="36" spans="1:21" s="5" customFormat="1" ht="20.25" customHeight="1" x14ac:dyDescent="0.25">
      <c r="A36" s="22" t="s">
        <v>495</v>
      </c>
      <c r="B36" s="57" t="s">
        <v>619</v>
      </c>
      <c r="C36" s="45">
        <v>50016</v>
      </c>
      <c r="D36" s="36"/>
      <c r="E36" s="36"/>
      <c r="F36" s="110"/>
      <c r="G36" s="110"/>
      <c r="H36" s="36">
        <f t="shared" si="2"/>
        <v>50016</v>
      </c>
      <c r="I36" s="13"/>
      <c r="J36" s="15"/>
      <c r="K36" s="15"/>
      <c r="L36" s="15"/>
      <c r="M36" s="15"/>
      <c r="N36" s="15"/>
      <c r="O36" s="15"/>
      <c r="Q36" s="15"/>
    </row>
    <row r="37" spans="1:21" ht="15.75" x14ac:dyDescent="0.25">
      <c r="A37" s="22" t="s">
        <v>325</v>
      </c>
      <c r="B37" s="57" t="s">
        <v>216</v>
      </c>
      <c r="C37" s="36">
        <v>70094</v>
      </c>
      <c r="D37" s="36"/>
      <c r="E37" s="36"/>
      <c r="F37" s="87"/>
      <c r="G37" s="87">
        <v>2464</v>
      </c>
      <c r="H37" s="36">
        <f t="shared" si="2"/>
        <v>72558</v>
      </c>
      <c r="I37" s="13"/>
      <c r="J37" s="4"/>
    </row>
    <row r="38" spans="1:21" ht="15.75" x14ac:dyDescent="0.25">
      <c r="A38" s="22" t="s">
        <v>443</v>
      </c>
      <c r="B38" s="57"/>
      <c r="C38" s="36">
        <v>5394</v>
      </c>
      <c r="D38" s="36"/>
      <c r="E38" s="36"/>
      <c r="F38" s="87"/>
      <c r="G38" s="87"/>
      <c r="H38" s="36">
        <f t="shared" si="2"/>
        <v>5394</v>
      </c>
      <c r="I38" s="13"/>
    </row>
    <row r="39" spans="1:21" ht="15.75" x14ac:dyDescent="0.25">
      <c r="A39" s="29" t="s">
        <v>1</v>
      </c>
      <c r="B39" s="19"/>
      <c r="C39" s="30">
        <f t="shared" ref="C39:H39" si="3">+C40+C45+C54+C56+C211+C218+C297+C354+C549+C602+C67</f>
        <v>266270</v>
      </c>
      <c r="D39" s="30">
        <f t="shared" si="3"/>
        <v>0</v>
      </c>
      <c r="E39" s="30">
        <f t="shared" si="3"/>
        <v>0</v>
      </c>
      <c r="F39" s="30">
        <f t="shared" si="3"/>
        <v>831</v>
      </c>
      <c r="G39" s="30">
        <f t="shared" si="3"/>
        <v>15888</v>
      </c>
      <c r="H39" s="30">
        <f t="shared" si="3"/>
        <v>282158</v>
      </c>
      <c r="I39" s="13"/>
      <c r="J39" s="17"/>
      <c r="K39" s="4"/>
      <c r="L39" s="4"/>
      <c r="M39" s="4"/>
      <c r="N39" s="4"/>
      <c r="O39" s="4"/>
      <c r="P39" s="4"/>
      <c r="Q39" s="4"/>
      <c r="R39" s="4"/>
      <c r="S39" s="4"/>
    </row>
    <row r="40" spans="1:21" ht="15.75" x14ac:dyDescent="0.25">
      <c r="A40" s="29" t="s">
        <v>3</v>
      </c>
      <c r="B40" s="20" t="s">
        <v>133</v>
      </c>
      <c r="C40" s="31">
        <f>+C41+C42+C43+C44</f>
        <v>25765</v>
      </c>
      <c r="D40" s="31">
        <f t="shared" ref="D40:H40" si="4">+D41+D42+D43+D44</f>
        <v>0</v>
      </c>
      <c r="E40" s="31">
        <f t="shared" si="4"/>
        <v>0</v>
      </c>
      <c r="F40" s="31">
        <f t="shared" si="4"/>
        <v>0</v>
      </c>
      <c r="G40" s="31">
        <f t="shared" si="4"/>
        <v>80</v>
      </c>
      <c r="H40" s="31">
        <f t="shared" si="4"/>
        <v>25845</v>
      </c>
      <c r="I40" s="13"/>
      <c r="J40" s="17"/>
      <c r="K40" s="16"/>
      <c r="L40" s="16"/>
      <c r="M40" s="16"/>
      <c r="N40" s="16"/>
      <c r="O40" s="16"/>
      <c r="S40" s="4"/>
    </row>
    <row r="41" spans="1:21" ht="15.75" x14ac:dyDescent="0.25">
      <c r="A41" s="29" t="s">
        <v>2</v>
      </c>
      <c r="B41" s="32" t="s">
        <v>61</v>
      </c>
      <c r="C41" s="31">
        <v>22300</v>
      </c>
      <c r="D41" s="31"/>
      <c r="E41" s="31"/>
      <c r="F41" s="29"/>
      <c r="G41" s="29"/>
      <c r="H41" s="31">
        <f>+C41+G41+F41+E41</f>
        <v>22300</v>
      </c>
      <c r="I41" s="13"/>
      <c r="J41" s="17"/>
      <c r="O41" s="4"/>
      <c r="P41" s="4"/>
      <c r="R41" s="4"/>
      <c r="S41" s="4"/>
    </row>
    <row r="42" spans="1:21" ht="15.75" x14ac:dyDescent="0.25">
      <c r="A42" s="29" t="s">
        <v>4</v>
      </c>
      <c r="B42" s="32" t="s">
        <v>62</v>
      </c>
      <c r="C42" s="31">
        <v>3245</v>
      </c>
      <c r="D42" s="31"/>
      <c r="E42" s="31"/>
      <c r="F42" s="31">
        <v>0</v>
      </c>
      <c r="G42" s="31">
        <v>150</v>
      </c>
      <c r="H42" s="31">
        <f>+C42+G42+F42+E42</f>
        <v>3395</v>
      </c>
      <c r="I42" s="13"/>
      <c r="J42" s="17"/>
      <c r="N42" s="4"/>
      <c r="O42" s="16"/>
    </row>
    <row r="43" spans="1:21" ht="15.75" x14ac:dyDescent="0.25">
      <c r="A43" s="33" t="s">
        <v>208</v>
      </c>
      <c r="B43" s="34" t="s">
        <v>204</v>
      </c>
      <c r="C43" s="31">
        <v>130</v>
      </c>
      <c r="D43" s="31"/>
      <c r="E43" s="31"/>
      <c r="F43" s="29">
        <v>0</v>
      </c>
      <c r="G43" s="29"/>
      <c r="H43" s="31">
        <f>+C43+G43+F43+E43</f>
        <v>130</v>
      </c>
      <c r="I43" s="13"/>
      <c r="J43" s="17"/>
      <c r="L43" s="14"/>
    </row>
    <row r="44" spans="1:21" ht="15.75" x14ac:dyDescent="0.25">
      <c r="A44" s="33" t="s">
        <v>190</v>
      </c>
      <c r="B44" s="32" t="s">
        <v>232</v>
      </c>
      <c r="C44" s="31">
        <v>90</v>
      </c>
      <c r="D44" s="31">
        <v>0</v>
      </c>
      <c r="E44" s="31"/>
      <c r="F44" s="29"/>
      <c r="G44" s="29">
        <v>-70</v>
      </c>
      <c r="H44" s="31">
        <f>+C44+G44+F44+E44</f>
        <v>20</v>
      </c>
      <c r="I44" s="13"/>
      <c r="J44" s="17"/>
      <c r="M44" s="4"/>
      <c r="O44" s="4"/>
    </row>
    <row r="45" spans="1:21" ht="15.75" x14ac:dyDescent="0.25">
      <c r="A45" s="29" t="s">
        <v>6</v>
      </c>
      <c r="B45" s="32" t="s">
        <v>63</v>
      </c>
      <c r="C45" s="31">
        <f>+C46+C47+C49+C48</f>
        <v>3328</v>
      </c>
      <c r="D45" s="31">
        <f t="shared" ref="D45:H45" si="5">+D46+D47+D49+D48</f>
        <v>0</v>
      </c>
      <c r="E45" s="31">
        <f t="shared" si="5"/>
        <v>0</v>
      </c>
      <c r="F45" s="31">
        <f t="shared" si="5"/>
        <v>0</v>
      </c>
      <c r="G45" s="31">
        <f t="shared" si="5"/>
        <v>0</v>
      </c>
      <c r="H45" s="31">
        <f t="shared" si="5"/>
        <v>3328</v>
      </c>
      <c r="I45" s="13"/>
      <c r="J45" s="17"/>
      <c r="M45" s="4"/>
      <c r="N45" s="4"/>
      <c r="O45" s="4"/>
      <c r="Q45" s="4"/>
      <c r="R45" s="4"/>
      <c r="S45" s="4"/>
      <c r="T45" s="4"/>
      <c r="U45" s="4"/>
    </row>
    <row r="46" spans="1:21" ht="15.75" x14ac:dyDescent="0.25">
      <c r="A46" s="29" t="s">
        <v>2</v>
      </c>
      <c r="B46" s="32" t="s">
        <v>64</v>
      </c>
      <c r="C46" s="31">
        <f>C51</f>
        <v>1930</v>
      </c>
      <c r="D46" s="31">
        <f t="shared" ref="D46:F46" si="6">D51</f>
        <v>0</v>
      </c>
      <c r="E46" s="31">
        <f t="shared" si="6"/>
        <v>0</v>
      </c>
      <c r="F46" s="31">
        <f t="shared" si="6"/>
        <v>0</v>
      </c>
      <c r="G46" s="31"/>
      <c r="H46" s="31">
        <f>+C46+D46+E46+F46</f>
        <v>1930</v>
      </c>
      <c r="I46" s="13"/>
      <c r="J46" s="17"/>
      <c r="N46" s="4"/>
    </row>
    <row r="47" spans="1:21" ht="15.75" x14ac:dyDescent="0.25">
      <c r="A47" s="29" t="s">
        <v>4</v>
      </c>
      <c r="B47" s="32" t="s">
        <v>65</v>
      </c>
      <c r="C47" s="31">
        <f t="shared" ref="C47" si="7">+C52+C53</f>
        <v>58</v>
      </c>
      <c r="D47" s="31"/>
      <c r="E47" s="31"/>
      <c r="F47" s="31"/>
      <c r="G47" s="31"/>
      <c r="H47" s="31">
        <f>+C47+D47+E47+F47+G47</f>
        <v>58</v>
      </c>
      <c r="I47" s="13"/>
      <c r="J47" s="17"/>
      <c r="K47" s="4"/>
      <c r="O47" s="4"/>
    </row>
    <row r="48" spans="1:21" ht="15.75" x14ac:dyDescent="0.25">
      <c r="A48" s="29" t="s">
        <v>556</v>
      </c>
      <c r="B48" s="32" t="s">
        <v>555</v>
      </c>
      <c r="C48" s="31">
        <v>150</v>
      </c>
      <c r="D48" s="31"/>
      <c r="E48" s="31"/>
      <c r="F48" s="31"/>
      <c r="G48" s="31"/>
      <c r="H48" s="31">
        <f>+G48+C48</f>
        <v>150</v>
      </c>
      <c r="I48" s="13"/>
      <c r="J48" s="17"/>
    </row>
    <row r="49" spans="1:11" ht="15.75" x14ac:dyDescent="0.25">
      <c r="A49" s="29" t="s">
        <v>315</v>
      </c>
      <c r="B49" s="32" t="s">
        <v>316</v>
      </c>
      <c r="C49" s="31">
        <v>1190</v>
      </c>
      <c r="D49" s="31">
        <v>0</v>
      </c>
      <c r="E49" s="31"/>
      <c r="F49" s="31">
        <v>0</v>
      </c>
      <c r="G49" s="31"/>
      <c r="H49" s="31">
        <f t="shared" ref="H49:H66" si="8">+C49+D49+E49+F49</f>
        <v>1190</v>
      </c>
      <c r="I49" s="13"/>
      <c r="J49" s="17"/>
      <c r="K49" s="4"/>
    </row>
    <row r="50" spans="1:11" ht="15.75" x14ac:dyDescent="0.25">
      <c r="A50" s="29" t="s">
        <v>56</v>
      </c>
      <c r="B50" s="32" t="s">
        <v>271</v>
      </c>
      <c r="C50" s="31">
        <f>+C51+C52</f>
        <v>1953</v>
      </c>
      <c r="D50" s="31">
        <f t="shared" ref="D50:F50" si="9">+D51+D52</f>
        <v>0</v>
      </c>
      <c r="E50" s="31">
        <f t="shared" si="9"/>
        <v>0</v>
      </c>
      <c r="F50" s="31">
        <f t="shared" si="9"/>
        <v>0</v>
      </c>
      <c r="G50" s="31"/>
      <c r="H50" s="31">
        <f t="shared" si="8"/>
        <v>1953</v>
      </c>
      <c r="I50" s="13"/>
      <c r="J50" s="17"/>
    </row>
    <row r="51" spans="1:11" ht="15.75" x14ac:dyDescent="0.25">
      <c r="A51" s="19" t="s">
        <v>2</v>
      </c>
      <c r="B51" s="35"/>
      <c r="C51" s="36">
        <v>1930</v>
      </c>
      <c r="D51" s="36"/>
      <c r="E51" s="36"/>
      <c r="F51" s="19"/>
      <c r="G51" s="19"/>
      <c r="H51" s="36">
        <f t="shared" si="8"/>
        <v>1930</v>
      </c>
      <c r="I51" s="13"/>
      <c r="J51" s="17"/>
    </row>
    <row r="52" spans="1:11" ht="15.75" x14ac:dyDescent="0.25">
      <c r="A52" s="19" t="s">
        <v>4</v>
      </c>
      <c r="B52" s="35"/>
      <c r="C52" s="36">
        <v>23</v>
      </c>
      <c r="D52" s="36">
        <v>0</v>
      </c>
      <c r="E52" s="36">
        <v>0</v>
      </c>
      <c r="F52" s="36">
        <v>0</v>
      </c>
      <c r="G52" s="36"/>
      <c r="H52" s="36">
        <f t="shared" si="8"/>
        <v>23</v>
      </c>
      <c r="I52" s="13"/>
      <c r="J52" s="17"/>
    </row>
    <row r="53" spans="1:11" ht="15.75" x14ac:dyDescent="0.25">
      <c r="A53" s="19" t="s">
        <v>182</v>
      </c>
      <c r="B53" s="35" t="s">
        <v>188</v>
      </c>
      <c r="C53" s="36">
        <v>35</v>
      </c>
      <c r="D53" s="36">
        <v>0</v>
      </c>
      <c r="E53" s="36">
        <v>0</v>
      </c>
      <c r="F53" s="19">
        <v>0</v>
      </c>
      <c r="G53" s="19"/>
      <c r="H53" s="36">
        <f t="shared" si="8"/>
        <v>35</v>
      </c>
      <c r="I53" s="13"/>
      <c r="J53" s="17"/>
    </row>
    <row r="54" spans="1:11" ht="15.75" x14ac:dyDescent="0.25">
      <c r="A54" s="29" t="s">
        <v>7</v>
      </c>
      <c r="B54" s="32" t="s">
        <v>66</v>
      </c>
      <c r="C54" s="31">
        <f>C55</f>
        <v>11209</v>
      </c>
      <c r="D54" s="31">
        <f t="shared" ref="D54:H54" si="10">D55</f>
        <v>0</v>
      </c>
      <c r="E54" s="31">
        <f t="shared" si="10"/>
        <v>0</v>
      </c>
      <c r="F54" s="31">
        <f t="shared" si="10"/>
        <v>0</v>
      </c>
      <c r="G54" s="31">
        <f t="shared" si="10"/>
        <v>-1422</v>
      </c>
      <c r="H54" s="31">
        <f t="shared" si="10"/>
        <v>9787</v>
      </c>
      <c r="I54" s="13"/>
      <c r="J54" s="17"/>
    </row>
    <row r="55" spans="1:11" ht="15.75" x14ac:dyDescent="0.25">
      <c r="A55" s="19" t="s">
        <v>476</v>
      </c>
      <c r="B55" s="35"/>
      <c r="C55" s="36">
        <v>11209</v>
      </c>
      <c r="D55" s="36"/>
      <c r="E55" s="36"/>
      <c r="F55" s="19"/>
      <c r="G55" s="19">
        <v>-1422</v>
      </c>
      <c r="H55" s="36">
        <f>+C55+D55+E55+F55+G55</f>
        <v>9787</v>
      </c>
      <c r="I55" s="13"/>
      <c r="J55" s="17"/>
    </row>
    <row r="56" spans="1:11" ht="15.75" x14ac:dyDescent="0.25">
      <c r="A56" s="29" t="s">
        <v>8</v>
      </c>
      <c r="B56" s="32" t="s">
        <v>67</v>
      </c>
      <c r="C56" s="31">
        <f>+C57+C58+C59</f>
        <v>7880</v>
      </c>
      <c r="D56" s="31">
        <f t="shared" ref="D56:H56" si="11">+D57+D58+D59</f>
        <v>0</v>
      </c>
      <c r="E56" s="31">
        <f t="shared" si="11"/>
        <v>0</v>
      </c>
      <c r="F56" s="31">
        <f t="shared" si="11"/>
        <v>0</v>
      </c>
      <c r="G56" s="31">
        <f t="shared" si="11"/>
        <v>0</v>
      </c>
      <c r="H56" s="31">
        <f t="shared" si="11"/>
        <v>7880</v>
      </c>
      <c r="I56" s="13"/>
      <c r="J56" s="17"/>
    </row>
    <row r="57" spans="1:11" ht="15.75" x14ac:dyDescent="0.25">
      <c r="A57" s="29" t="s">
        <v>2</v>
      </c>
      <c r="B57" s="32" t="s">
        <v>69</v>
      </c>
      <c r="C57" s="31">
        <f>C61</f>
        <v>7160</v>
      </c>
      <c r="D57" s="31">
        <f t="shared" ref="D57:G57" si="12">D61</f>
        <v>0</v>
      </c>
      <c r="E57" s="31">
        <f t="shared" si="12"/>
        <v>0</v>
      </c>
      <c r="F57" s="31">
        <f t="shared" si="12"/>
        <v>0</v>
      </c>
      <c r="G57" s="31">
        <f t="shared" si="12"/>
        <v>0</v>
      </c>
      <c r="H57" s="31">
        <f>H61</f>
        <v>7160</v>
      </c>
      <c r="I57" s="13"/>
      <c r="J57" s="17"/>
    </row>
    <row r="58" spans="1:11" ht="15.75" x14ac:dyDescent="0.25">
      <c r="A58" s="29" t="s">
        <v>4</v>
      </c>
      <c r="B58" s="32" t="s">
        <v>70</v>
      </c>
      <c r="C58" s="31">
        <f>+C62+C65</f>
        <v>627</v>
      </c>
      <c r="D58" s="31">
        <f t="shared" ref="D58:F58" si="13">+D62+D65</f>
        <v>0</v>
      </c>
      <c r="E58" s="31">
        <f t="shared" si="13"/>
        <v>0</v>
      </c>
      <c r="F58" s="31">
        <f t="shared" si="13"/>
        <v>0</v>
      </c>
      <c r="G58" s="31"/>
      <c r="H58" s="31">
        <f t="shared" si="8"/>
        <v>627</v>
      </c>
      <c r="I58" s="13"/>
      <c r="J58" s="17"/>
    </row>
    <row r="59" spans="1:11" ht="15.75" x14ac:dyDescent="0.25">
      <c r="A59" s="33" t="s">
        <v>141</v>
      </c>
      <c r="B59" s="32" t="s">
        <v>142</v>
      </c>
      <c r="C59" s="38">
        <f>+C63+C66</f>
        <v>93</v>
      </c>
      <c r="D59" s="38">
        <f t="shared" ref="D59:F59" si="14">+D63+D66</f>
        <v>0</v>
      </c>
      <c r="E59" s="38">
        <f t="shared" si="14"/>
        <v>0</v>
      </c>
      <c r="F59" s="38">
        <f t="shared" si="14"/>
        <v>0</v>
      </c>
      <c r="G59" s="38"/>
      <c r="H59" s="31">
        <f t="shared" si="8"/>
        <v>93</v>
      </c>
      <c r="I59" s="13"/>
      <c r="J59" s="17"/>
    </row>
    <row r="60" spans="1:11" ht="15.75" x14ac:dyDescent="0.25">
      <c r="A60" s="29" t="s">
        <v>0</v>
      </c>
      <c r="B60" s="29" t="s">
        <v>68</v>
      </c>
      <c r="C60" s="31">
        <f>+C61+C62+C63</f>
        <v>7696</v>
      </c>
      <c r="D60" s="31">
        <f t="shared" ref="D60:H60" si="15">+D61+D62+D63</f>
        <v>0</v>
      </c>
      <c r="E60" s="31">
        <f t="shared" si="15"/>
        <v>0</v>
      </c>
      <c r="F60" s="31">
        <f t="shared" si="15"/>
        <v>0</v>
      </c>
      <c r="G60" s="31">
        <f t="shared" si="15"/>
        <v>0</v>
      </c>
      <c r="H60" s="31">
        <f t="shared" si="15"/>
        <v>7696</v>
      </c>
      <c r="I60" s="13"/>
      <c r="J60" s="17"/>
    </row>
    <row r="61" spans="1:11" ht="15.75" x14ac:dyDescent="0.25">
      <c r="A61" s="19" t="s">
        <v>2</v>
      </c>
      <c r="B61" s="35" t="s">
        <v>69</v>
      </c>
      <c r="C61" s="36">
        <v>7160</v>
      </c>
      <c r="D61" s="36">
        <v>0</v>
      </c>
      <c r="E61" s="36"/>
      <c r="F61" s="19"/>
      <c r="G61" s="19"/>
      <c r="H61" s="36">
        <f>+C61+D61+E61+F61+G61</f>
        <v>7160</v>
      </c>
      <c r="I61" s="13"/>
      <c r="J61" s="17"/>
    </row>
    <row r="62" spans="1:11" ht="15.75" x14ac:dyDescent="0.25">
      <c r="A62" s="19" t="s">
        <v>4</v>
      </c>
      <c r="B62" s="35" t="s">
        <v>70</v>
      </c>
      <c r="C62" s="36">
        <v>527</v>
      </c>
      <c r="D62" s="36">
        <v>0</v>
      </c>
      <c r="E62" s="36"/>
      <c r="F62" s="36"/>
      <c r="G62" s="36"/>
      <c r="H62" s="36">
        <f t="shared" si="8"/>
        <v>527</v>
      </c>
      <c r="I62" s="13"/>
      <c r="J62" s="17"/>
    </row>
    <row r="63" spans="1:11" ht="15.75" x14ac:dyDescent="0.25">
      <c r="A63" s="39" t="s">
        <v>172</v>
      </c>
      <c r="B63" s="35" t="s">
        <v>142</v>
      </c>
      <c r="C63" s="36">
        <v>9</v>
      </c>
      <c r="D63" s="36"/>
      <c r="E63" s="36">
        <v>0</v>
      </c>
      <c r="F63" s="36">
        <v>0</v>
      </c>
      <c r="G63" s="36"/>
      <c r="H63" s="36">
        <f t="shared" si="8"/>
        <v>9</v>
      </c>
      <c r="I63" s="13"/>
      <c r="J63" s="17"/>
    </row>
    <row r="64" spans="1:11" s="5" customFormat="1" ht="15.75" x14ac:dyDescent="0.25">
      <c r="A64" s="40" t="s">
        <v>263</v>
      </c>
      <c r="B64" s="41" t="s">
        <v>71</v>
      </c>
      <c r="C64" s="42">
        <f>+C65+C66</f>
        <v>184</v>
      </c>
      <c r="D64" s="42">
        <f t="shared" ref="D64:F64" si="16">+D65+D66</f>
        <v>0</v>
      </c>
      <c r="E64" s="42">
        <f t="shared" si="16"/>
        <v>0</v>
      </c>
      <c r="F64" s="42">
        <f t="shared" si="16"/>
        <v>0</v>
      </c>
      <c r="G64" s="42"/>
      <c r="H64" s="31">
        <f t="shared" si="8"/>
        <v>184</v>
      </c>
      <c r="I64" s="13"/>
      <c r="J64" s="17"/>
    </row>
    <row r="65" spans="1:11" s="5" customFormat="1" ht="15.75" x14ac:dyDescent="0.25">
      <c r="A65" s="43" t="s">
        <v>12</v>
      </c>
      <c r="B65" s="44" t="s">
        <v>72</v>
      </c>
      <c r="C65" s="45">
        <v>100</v>
      </c>
      <c r="D65" s="36"/>
      <c r="E65" s="36">
        <v>0</v>
      </c>
      <c r="F65" s="43">
        <v>0</v>
      </c>
      <c r="G65" s="43"/>
      <c r="H65" s="36">
        <f t="shared" si="8"/>
        <v>100</v>
      </c>
      <c r="I65" s="13"/>
      <c r="J65" s="17"/>
    </row>
    <row r="66" spans="1:11" ht="15.75" x14ac:dyDescent="0.25">
      <c r="A66" s="39" t="s">
        <v>483</v>
      </c>
      <c r="B66" s="35" t="s">
        <v>142</v>
      </c>
      <c r="C66" s="36">
        <v>84</v>
      </c>
      <c r="D66" s="36">
        <v>0</v>
      </c>
      <c r="E66" s="36">
        <v>0</v>
      </c>
      <c r="F66" s="19">
        <v>0</v>
      </c>
      <c r="G66" s="19"/>
      <c r="H66" s="36">
        <f t="shared" si="8"/>
        <v>84</v>
      </c>
      <c r="I66" s="13"/>
      <c r="J66" s="17"/>
    </row>
    <row r="67" spans="1:11" ht="15.75" x14ac:dyDescent="0.25">
      <c r="A67" s="46" t="s">
        <v>199</v>
      </c>
      <c r="B67" s="32" t="s">
        <v>73</v>
      </c>
      <c r="C67" s="38">
        <f>+C69+C71+C72+C73+C75+C173+C74+C68</f>
        <v>32850</v>
      </c>
      <c r="D67" s="38">
        <f t="shared" ref="D67:H67" si="17">+D69+D71+D72+D73+D75+D173+D74+D68</f>
        <v>0</v>
      </c>
      <c r="E67" s="38">
        <f t="shared" si="17"/>
        <v>0</v>
      </c>
      <c r="F67" s="38">
        <f t="shared" si="17"/>
        <v>804</v>
      </c>
      <c r="G67" s="38">
        <f t="shared" si="17"/>
        <v>3486</v>
      </c>
      <c r="H67" s="38">
        <f t="shared" si="17"/>
        <v>36336</v>
      </c>
      <c r="I67" s="13"/>
      <c r="J67" s="17"/>
      <c r="K67" s="4"/>
    </row>
    <row r="68" spans="1:11" ht="15.75" x14ac:dyDescent="0.25">
      <c r="A68" s="29" t="s">
        <v>2</v>
      </c>
      <c r="B68" s="32" t="s">
        <v>517</v>
      </c>
      <c r="C68" s="38">
        <f>+C171+C77</f>
        <v>804</v>
      </c>
      <c r="D68" s="38">
        <f t="shared" ref="D68:H68" si="18">+D171+D77</f>
        <v>0</v>
      </c>
      <c r="E68" s="38">
        <f t="shared" si="18"/>
        <v>0</v>
      </c>
      <c r="F68" s="38">
        <f t="shared" si="18"/>
        <v>804</v>
      </c>
      <c r="G68" s="38">
        <f t="shared" si="18"/>
        <v>0</v>
      </c>
      <c r="H68" s="38">
        <f t="shared" si="18"/>
        <v>804</v>
      </c>
      <c r="I68" s="13"/>
      <c r="J68" s="17"/>
      <c r="K68" s="4"/>
    </row>
    <row r="69" spans="1:11" ht="15.75" x14ac:dyDescent="0.25">
      <c r="A69" s="46" t="s">
        <v>21</v>
      </c>
      <c r="B69" s="32" t="s">
        <v>516</v>
      </c>
      <c r="C69" s="38">
        <f>+C78+C81+C84+C88+C92+C105+C110+C113+C118+C124+C130+C135+C140+C145+C151+C156+C161+C166+C95+C100+C172</f>
        <v>10531</v>
      </c>
      <c r="D69" s="38">
        <f t="shared" ref="D69:H69" si="19">+D78+D81+D84+D88+D92+D105+D110+D113+D118+D124+D130+D135+D140+D145+D151+D156+D161+D166+D95+D100+D172</f>
        <v>0</v>
      </c>
      <c r="E69" s="38">
        <f t="shared" si="19"/>
        <v>0</v>
      </c>
      <c r="F69" s="38">
        <f t="shared" si="19"/>
        <v>0</v>
      </c>
      <c r="G69" s="38">
        <f t="shared" si="19"/>
        <v>360</v>
      </c>
      <c r="H69" s="38">
        <f t="shared" si="19"/>
        <v>10891</v>
      </c>
      <c r="I69" s="13"/>
      <c r="J69" s="17"/>
    </row>
    <row r="70" spans="1:11" ht="15.75" x14ac:dyDescent="0.25">
      <c r="A70" s="46" t="s">
        <v>520</v>
      </c>
      <c r="B70" s="32" t="s">
        <v>514</v>
      </c>
      <c r="C70" s="38">
        <f>C173</f>
        <v>943</v>
      </c>
      <c r="D70" s="38">
        <f t="shared" ref="D70:H70" si="20">D173</f>
        <v>0</v>
      </c>
      <c r="E70" s="38">
        <f t="shared" si="20"/>
        <v>0</v>
      </c>
      <c r="F70" s="38">
        <f t="shared" si="20"/>
        <v>0</v>
      </c>
      <c r="G70" s="38">
        <f t="shared" si="20"/>
        <v>0</v>
      </c>
      <c r="H70" s="38">
        <f t="shared" si="20"/>
        <v>943</v>
      </c>
      <c r="I70" s="13"/>
      <c r="J70" s="17"/>
    </row>
    <row r="71" spans="1:11" ht="15.75" x14ac:dyDescent="0.25">
      <c r="A71" s="47" t="s">
        <v>176</v>
      </c>
      <c r="B71" s="32" t="s">
        <v>519</v>
      </c>
      <c r="C71" s="38">
        <f>+C79+C89+C93+C96+C101+C106+C111+C114+C119+C125+C131+C136+C141+C146+C152+C162+C167+C157+C82+C86+C182</f>
        <v>1079</v>
      </c>
      <c r="D71" s="38">
        <f t="shared" ref="D71:H71" si="21">+D79+D89+D93+D96+D101+D106+D111+D114+D119+D125+D131+D136+D141+D146+D152+D162+D167+D157+D82+D86+D182</f>
        <v>0</v>
      </c>
      <c r="E71" s="38">
        <f t="shared" si="21"/>
        <v>0</v>
      </c>
      <c r="F71" s="38">
        <f t="shared" si="21"/>
        <v>0</v>
      </c>
      <c r="G71" s="38">
        <f t="shared" si="21"/>
        <v>0</v>
      </c>
      <c r="H71" s="38">
        <f t="shared" si="21"/>
        <v>1079</v>
      </c>
      <c r="I71" s="13"/>
      <c r="J71" s="17"/>
      <c r="K71" s="4"/>
    </row>
    <row r="72" spans="1:11" ht="15.75" x14ac:dyDescent="0.25">
      <c r="A72" s="47" t="s">
        <v>187</v>
      </c>
      <c r="B72" s="32" t="s">
        <v>518</v>
      </c>
      <c r="C72" s="38">
        <f>C185+C147+C107+C126+C120+C168</f>
        <v>10730</v>
      </c>
      <c r="D72" s="38">
        <f t="shared" ref="D72:G72" si="22">D185+D147+D107+D126+D120+D168</f>
        <v>0</v>
      </c>
      <c r="E72" s="38">
        <f t="shared" si="22"/>
        <v>0</v>
      </c>
      <c r="F72" s="38">
        <f t="shared" si="22"/>
        <v>0</v>
      </c>
      <c r="G72" s="38">
        <f t="shared" si="22"/>
        <v>939</v>
      </c>
      <c r="H72" s="38">
        <f>H185+H147+H107+H126+H120+H168</f>
        <v>11669</v>
      </c>
      <c r="I72" s="13"/>
      <c r="J72" s="17"/>
    </row>
    <row r="73" spans="1:11" ht="15.75" x14ac:dyDescent="0.25">
      <c r="A73" s="47" t="s">
        <v>163</v>
      </c>
      <c r="B73" s="32" t="s">
        <v>164</v>
      </c>
      <c r="C73" s="38">
        <f>+C97+C102+C108+C115+C121+C127+C132+C137+C142+C148+C153+C158+C163+C169</f>
        <v>5542</v>
      </c>
      <c r="D73" s="38">
        <f t="shared" ref="D73:H73" si="23">+D97+D102+D108+D115+D121+D127+D132+D137+D142+D148+D153+D158+D163+D169</f>
        <v>0</v>
      </c>
      <c r="E73" s="38">
        <f t="shared" si="23"/>
        <v>0</v>
      </c>
      <c r="F73" s="38">
        <f t="shared" si="23"/>
        <v>0</v>
      </c>
      <c r="G73" s="38">
        <f t="shared" si="23"/>
        <v>0</v>
      </c>
      <c r="H73" s="38">
        <f t="shared" si="23"/>
        <v>5542</v>
      </c>
      <c r="I73" s="13"/>
      <c r="J73" s="17"/>
    </row>
    <row r="74" spans="1:11" ht="15.75" x14ac:dyDescent="0.25">
      <c r="A74" s="68" t="s">
        <v>599</v>
      </c>
      <c r="B74" s="32" t="s">
        <v>602</v>
      </c>
      <c r="C74" s="38">
        <f>C196+C199</f>
        <v>867</v>
      </c>
      <c r="D74" s="38">
        <f t="shared" ref="D74:H74" si="24">D196+D199</f>
        <v>0</v>
      </c>
      <c r="E74" s="38">
        <f t="shared" si="24"/>
        <v>0</v>
      </c>
      <c r="F74" s="38">
        <f t="shared" si="24"/>
        <v>0</v>
      </c>
      <c r="G74" s="38">
        <f t="shared" si="24"/>
        <v>2100</v>
      </c>
      <c r="H74" s="38">
        <f t="shared" si="24"/>
        <v>2967</v>
      </c>
      <c r="I74" s="13"/>
      <c r="J74" s="17"/>
    </row>
    <row r="75" spans="1:11" ht="18" customHeight="1" x14ac:dyDescent="0.25">
      <c r="A75" s="46" t="s">
        <v>22</v>
      </c>
      <c r="B75" s="32" t="s">
        <v>515</v>
      </c>
      <c r="C75" s="38">
        <f>C85+C90+C98+C103+C116+C138+C133+C122+C143+C154+C164+C202+C128+C159</f>
        <v>2354</v>
      </c>
      <c r="D75" s="38">
        <f t="shared" ref="D75:H75" si="25">D85+D90+D98+D103+D116+D138+D133+D122+D143+D154+D164+D202+D128+D159</f>
        <v>0</v>
      </c>
      <c r="E75" s="38">
        <f t="shared" si="25"/>
        <v>0</v>
      </c>
      <c r="F75" s="38">
        <f t="shared" si="25"/>
        <v>0</v>
      </c>
      <c r="G75" s="38">
        <f t="shared" si="25"/>
        <v>87</v>
      </c>
      <c r="H75" s="38">
        <f t="shared" si="25"/>
        <v>2441</v>
      </c>
      <c r="I75" s="13"/>
      <c r="J75" s="17"/>
    </row>
    <row r="76" spans="1:11" ht="15" customHeight="1" x14ac:dyDescent="0.25">
      <c r="A76" s="47" t="s">
        <v>23</v>
      </c>
      <c r="B76" s="29" t="s">
        <v>74</v>
      </c>
      <c r="C76" s="49">
        <f>+C78+C79+C77</f>
        <v>1314</v>
      </c>
      <c r="D76" s="49">
        <f t="shared" ref="D76:H76" si="26">+D78+D79+D77</f>
        <v>0</v>
      </c>
      <c r="E76" s="49">
        <f t="shared" si="26"/>
        <v>0</v>
      </c>
      <c r="F76" s="49">
        <f t="shared" si="26"/>
        <v>804</v>
      </c>
      <c r="G76" s="49">
        <f t="shared" si="26"/>
        <v>60</v>
      </c>
      <c r="H76" s="49">
        <f t="shared" si="26"/>
        <v>1374</v>
      </c>
      <c r="I76" s="13"/>
      <c r="J76" s="17"/>
    </row>
    <row r="77" spans="1:11" ht="15" customHeight="1" x14ac:dyDescent="0.25">
      <c r="A77" s="19" t="s">
        <v>2</v>
      </c>
      <c r="B77" s="29"/>
      <c r="C77" s="49">
        <v>804</v>
      </c>
      <c r="D77" s="49"/>
      <c r="E77" s="49"/>
      <c r="F77" s="49">
        <v>804</v>
      </c>
      <c r="G77" s="49">
        <v>0</v>
      </c>
      <c r="H77" s="49">
        <v>804</v>
      </c>
      <c r="I77" s="13"/>
      <c r="J77" s="17"/>
    </row>
    <row r="78" spans="1:11" ht="18.75" customHeight="1" x14ac:dyDescent="0.25">
      <c r="A78" s="48" t="s">
        <v>21</v>
      </c>
      <c r="B78" s="35" t="s">
        <v>75</v>
      </c>
      <c r="C78" s="49">
        <v>510</v>
      </c>
      <c r="D78" s="36"/>
      <c r="E78" s="36"/>
      <c r="F78" s="19"/>
      <c r="G78" s="19">
        <v>60</v>
      </c>
      <c r="H78" s="36">
        <f>+G78+C78</f>
        <v>570</v>
      </c>
      <c r="I78" s="13"/>
      <c r="J78" s="17"/>
    </row>
    <row r="79" spans="1:11" ht="20.25" customHeight="1" x14ac:dyDescent="0.25">
      <c r="A79" s="48" t="s">
        <v>176</v>
      </c>
      <c r="B79" s="35" t="s">
        <v>177</v>
      </c>
      <c r="C79" s="49">
        <v>0</v>
      </c>
      <c r="D79" s="36">
        <v>0</v>
      </c>
      <c r="E79" s="36">
        <v>0</v>
      </c>
      <c r="F79" s="19">
        <v>0</v>
      </c>
      <c r="G79" s="19"/>
      <c r="H79" s="36">
        <f t="shared" ref="H79:H122" si="27">+C79+D79+E79+F79</f>
        <v>0</v>
      </c>
      <c r="I79" s="13"/>
      <c r="J79" s="17"/>
    </row>
    <row r="80" spans="1:11" ht="19.5" customHeight="1" x14ac:dyDescent="0.25">
      <c r="A80" s="47" t="s">
        <v>24</v>
      </c>
      <c r="B80" s="29" t="s">
        <v>76</v>
      </c>
      <c r="C80" s="38">
        <f>+C81+C82</f>
        <v>364</v>
      </c>
      <c r="D80" s="38">
        <f t="shared" ref="D80:H80" si="28">+D81+D82</f>
        <v>0</v>
      </c>
      <c r="E80" s="38">
        <f t="shared" si="28"/>
        <v>0</v>
      </c>
      <c r="F80" s="38">
        <f t="shared" si="28"/>
        <v>0</v>
      </c>
      <c r="G80" s="38">
        <f t="shared" si="28"/>
        <v>0</v>
      </c>
      <c r="H80" s="38">
        <f t="shared" si="28"/>
        <v>364</v>
      </c>
      <c r="I80" s="13"/>
      <c r="J80" s="17"/>
    </row>
    <row r="81" spans="1:10" ht="18" customHeight="1" x14ac:dyDescent="0.25">
      <c r="A81" s="48" t="s">
        <v>21</v>
      </c>
      <c r="B81" s="35" t="s">
        <v>75</v>
      </c>
      <c r="C81" s="49">
        <v>277</v>
      </c>
      <c r="D81" s="36"/>
      <c r="E81" s="36"/>
      <c r="F81" s="19"/>
      <c r="G81" s="19">
        <v>0</v>
      </c>
      <c r="H81" s="36">
        <f>+G81+C81</f>
        <v>277</v>
      </c>
      <c r="I81" s="13"/>
      <c r="J81" s="17"/>
    </row>
    <row r="82" spans="1:10" ht="18" customHeight="1" x14ac:dyDescent="0.25">
      <c r="A82" s="48" t="s">
        <v>176</v>
      </c>
      <c r="B82" s="35" t="s">
        <v>177</v>
      </c>
      <c r="C82" s="49">
        <v>87</v>
      </c>
      <c r="D82" s="49"/>
      <c r="E82" s="49"/>
      <c r="F82" s="50"/>
      <c r="G82" s="50"/>
      <c r="H82" s="36">
        <f t="shared" si="27"/>
        <v>87</v>
      </c>
      <c r="I82" s="13"/>
      <c r="J82" s="17"/>
    </row>
    <row r="83" spans="1:10" ht="20.25" customHeight="1" x14ac:dyDescent="0.25">
      <c r="A83" s="47" t="s">
        <v>25</v>
      </c>
      <c r="B83" s="29" t="s">
        <v>74</v>
      </c>
      <c r="C83" s="38">
        <f>C84+C85+C86</f>
        <v>268</v>
      </c>
      <c r="D83" s="38">
        <f t="shared" ref="D83:H83" si="29">D84+D85+D86</f>
        <v>0</v>
      </c>
      <c r="E83" s="38">
        <f t="shared" si="29"/>
        <v>0</v>
      </c>
      <c r="F83" s="38">
        <f t="shared" si="29"/>
        <v>0</v>
      </c>
      <c r="G83" s="38">
        <f t="shared" si="29"/>
        <v>-10</v>
      </c>
      <c r="H83" s="38">
        <f t="shared" si="29"/>
        <v>258</v>
      </c>
      <c r="I83" s="13"/>
      <c r="J83" s="17"/>
    </row>
    <row r="84" spans="1:10" ht="18.75" customHeight="1" x14ac:dyDescent="0.25">
      <c r="A84" s="48" t="s">
        <v>21</v>
      </c>
      <c r="B84" s="35" t="s">
        <v>75</v>
      </c>
      <c r="C84" s="49">
        <v>258</v>
      </c>
      <c r="D84" s="36"/>
      <c r="E84" s="36"/>
      <c r="F84" s="19"/>
      <c r="G84" s="19"/>
      <c r="H84" s="36">
        <v>258</v>
      </c>
      <c r="I84" s="13"/>
      <c r="J84" s="17"/>
    </row>
    <row r="85" spans="1:10" ht="18.75" customHeight="1" x14ac:dyDescent="0.25">
      <c r="A85" s="48" t="s">
        <v>141</v>
      </c>
      <c r="B85" s="35" t="s">
        <v>144</v>
      </c>
      <c r="C85" s="49">
        <v>0</v>
      </c>
      <c r="D85" s="49"/>
      <c r="E85" s="49"/>
      <c r="F85" s="50"/>
      <c r="G85" s="50"/>
      <c r="H85" s="36">
        <f t="shared" si="27"/>
        <v>0</v>
      </c>
      <c r="I85" s="13"/>
      <c r="J85" s="17"/>
    </row>
    <row r="86" spans="1:10" ht="18.75" customHeight="1" x14ac:dyDescent="0.25">
      <c r="A86" s="48" t="s">
        <v>176</v>
      </c>
      <c r="B86" s="35" t="s">
        <v>177</v>
      </c>
      <c r="C86" s="49">
        <v>10</v>
      </c>
      <c r="D86" s="49">
        <v>0</v>
      </c>
      <c r="E86" s="49"/>
      <c r="F86" s="50"/>
      <c r="G86" s="50">
        <v>-10</v>
      </c>
      <c r="H86" s="36">
        <v>0</v>
      </c>
      <c r="I86" s="13"/>
      <c r="J86" s="17"/>
    </row>
    <row r="87" spans="1:10" ht="17.25" customHeight="1" x14ac:dyDescent="0.25">
      <c r="A87" s="47" t="s">
        <v>26</v>
      </c>
      <c r="B87" s="29" t="s">
        <v>74</v>
      </c>
      <c r="C87" s="38">
        <f>+C88+C89+C90</f>
        <v>218</v>
      </c>
      <c r="D87" s="38">
        <f t="shared" ref="D87:H87" si="30">+D88+D89+D90</f>
        <v>0</v>
      </c>
      <c r="E87" s="38">
        <f t="shared" si="30"/>
        <v>0</v>
      </c>
      <c r="F87" s="38">
        <f t="shared" si="30"/>
        <v>0</v>
      </c>
      <c r="G87" s="38">
        <f t="shared" si="30"/>
        <v>0</v>
      </c>
      <c r="H87" s="38">
        <f t="shared" si="30"/>
        <v>218</v>
      </c>
      <c r="I87" s="13"/>
      <c r="J87" s="17"/>
    </row>
    <row r="88" spans="1:10" ht="21.75" customHeight="1" x14ac:dyDescent="0.25">
      <c r="A88" s="48" t="s">
        <v>21</v>
      </c>
      <c r="B88" s="35" t="s">
        <v>75</v>
      </c>
      <c r="C88" s="49">
        <v>210</v>
      </c>
      <c r="D88" s="36"/>
      <c r="E88" s="36">
        <v>0</v>
      </c>
      <c r="F88" s="19"/>
      <c r="G88" s="19"/>
      <c r="H88" s="36">
        <v>210</v>
      </c>
      <c r="I88" s="13"/>
      <c r="J88" s="17"/>
    </row>
    <row r="89" spans="1:10" ht="21" customHeight="1" x14ac:dyDescent="0.25">
      <c r="A89" s="48" t="s">
        <v>176</v>
      </c>
      <c r="B89" s="35" t="s">
        <v>177</v>
      </c>
      <c r="C89" s="49">
        <v>8</v>
      </c>
      <c r="D89" s="36">
        <v>0</v>
      </c>
      <c r="E89" s="36">
        <v>0</v>
      </c>
      <c r="F89" s="19">
        <v>0</v>
      </c>
      <c r="G89" s="19"/>
      <c r="H89" s="36">
        <f t="shared" si="27"/>
        <v>8</v>
      </c>
      <c r="I89" s="13"/>
      <c r="J89" s="17"/>
    </row>
    <row r="90" spans="1:10" ht="21" customHeight="1" x14ac:dyDescent="0.25">
      <c r="A90" s="48" t="s">
        <v>141</v>
      </c>
      <c r="B90" s="35" t="s">
        <v>144</v>
      </c>
      <c r="C90" s="49">
        <v>0</v>
      </c>
      <c r="D90" s="49">
        <v>0</v>
      </c>
      <c r="E90" s="49">
        <v>0</v>
      </c>
      <c r="F90" s="50">
        <v>0</v>
      </c>
      <c r="G90" s="50"/>
      <c r="H90" s="36">
        <f t="shared" si="27"/>
        <v>0</v>
      </c>
      <c r="I90" s="13"/>
      <c r="J90" s="17"/>
    </row>
    <row r="91" spans="1:10" ht="18" customHeight="1" x14ac:dyDescent="0.25">
      <c r="A91" s="47" t="s">
        <v>27</v>
      </c>
      <c r="B91" s="29" t="s">
        <v>74</v>
      </c>
      <c r="C91" s="38">
        <f>+C92+C93</f>
        <v>362</v>
      </c>
      <c r="D91" s="38">
        <f t="shared" ref="D91:H91" si="31">+D92+D93</f>
        <v>0</v>
      </c>
      <c r="E91" s="38">
        <f t="shared" si="31"/>
        <v>0</v>
      </c>
      <c r="F91" s="38">
        <f t="shared" si="31"/>
        <v>0</v>
      </c>
      <c r="G91" s="38">
        <f t="shared" si="31"/>
        <v>0</v>
      </c>
      <c r="H91" s="38">
        <f t="shared" si="31"/>
        <v>362</v>
      </c>
      <c r="I91" s="13"/>
      <c r="J91" s="17"/>
    </row>
    <row r="92" spans="1:10" ht="18.75" customHeight="1" x14ac:dyDescent="0.25">
      <c r="A92" s="48" t="s">
        <v>21</v>
      </c>
      <c r="B92" s="35" t="s">
        <v>75</v>
      </c>
      <c r="C92" s="49">
        <v>332</v>
      </c>
      <c r="D92" s="36"/>
      <c r="E92" s="36"/>
      <c r="F92" s="19"/>
      <c r="G92" s="19">
        <v>0</v>
      </c>
      <c r="H92" s="36">
        <f>+G92+C92</f>
        <v>332</v>
      </c>
      <c r="I92" s="13"/>
      <c r="J92" s="17"/>
    </row>
    <row r="93" spans="1:10" ht="17.25" customHeight="1" x14ac:dyDescent="0.25">
      <c r="A93" s="48" t="s">
        <v>176</v>
      </c>
      <c r="B93" s="35" t="s">
        <v>177</v>
      </c>
      <c r="C93" s="49">
        <v>30</v>
      </c>
      <c r="D93" s="36"/>
      <c r="E93" s="36"/>
      <c r="F93" s="19"/>
      <c r="G93" s="19"/>
      <c r="H93" s="36">
        <f t="shared" si="27"/>
        <v>30</v>
      </c>
      <c r="I93" s="13"/>
      <c r="J93" s="17"/>
    </row>
    <row r="94" spans="1:10" ht="18" customHeight="1" x14ac:dyDescent="0.25">
      <c r="A94" s="47" t="s">
        <v>28</v>
      </c>
      <c r="B94" s="51" t="s">
        <v>77</v>
      </c>
      <c r="C94" s="38">
        <f>+C95+C96+C97+C98</f>
        <v>1606</v>
      </c>
      <c r="D94" s="38">
        <f t="shared" ref="D94:H94" si="32">+D95+D96+D97+D98</f>
        <v>0</v>
      </c>
      <c r="E94" s="38">
        <f t="shared" si="32"/>
        <v>0</v>
      </c>
      <c r="F94" s="38">
        <f t="shared" si="32"/>
        <v>0</v>
      </c>
      <c r="G94" s="38">
        <f t="shared" si="32"/>
        <v>10</v>
      </c>
      <c r="H94" s="38">
        <f t="shared" si="32"/>
        <v>1616</v>
      </c>
      <c r="I94" s="13"/>
      <c r="J94" s="17"/>
    </row>
    <row r="95" spans="1:10" ht="17.25" customHeight="1" x14ac:dyDescent="0.25">
      <c r="A95" s="52" t="s">
        <v>439</v>
      </c>
      <c r="B95" s="35" t="s">
        <v>75</v>
      </c>
      <c r="C95" s="49">
        <v>510</v>
      </c>
      <c r="D95" s="36"/>
      <c r="E95" s="36"/>
      <c r="F95" s="19"/>
      <c r="G95" s="19"/>
      <c r="H95" s="36">
        <f>+G95+C95</f>
        <v>510</v>
      </c>
      <c r="I95" s="13"/>
      <c r="J95" s="17"/>
    </row>
    <row r="96" spans="1:10" ht="18" customHeight="1" x14ac:dyDescent="0.25">
      <c r="A96" s="48" t="s">
        <v>176</v>
      </c>
      <c r="B96" s="35" t="s">
        <v>177</v>
      </c>
      <c r="C96" s="49">
        <v>40</v>
      </c>
      <c r="D96" s="36"/>
      <c r="E96" s="36"/>
      <c r="F96" s="19"/>
      <c r="G96" s="19">
        <v>10</v>
      </c>
      <c r="H96" s="36">
        <v>50</v>
      </c>
      <c r="I96" s="13"/>
      <c r="J96" s="17"/>
    </row>
    <row r="97" spans="1:10" ht="17.25" customHeight="1" x14ac:dyDescent="0.25">
      <c r="A97" s="48" t="s">
        <v>160</v>
      </c>
      <c r="B97" s="35" t="s">
        <v>162</v>
      </c>
      <c r="C97" s="49">
        <v>417</v>
      </c>
      <c r="D97" s="36"/>
      <c r="E97" s="36"/>
      <c r="F97" s="19"/>
      <c r="G97" s="19"/>
      <c r="H97" s="36">
        <f t="shared" si="27"/>
        <v>417</v>
      </c>
      <c r="I97" s="13"/>
      <c r="J97" s="17"/>
    </row>
    <row r="98" spans="1:10" ht="19.5" customHeight="1" x14ac:dyDescent="0.25">
      <c r="A98" s="48" t="s">
        <v>141</v>
      </c>
      <c r="B98" s="35" t="s">
        <v>144</v>
      </c>
      <c r="C98" s="49">
        <v>639</v>
      </c>
      <c r="D98" s="36"/>
      <c r="E98" s="36"/>
      <c r="F98" s="19"/>
      <c r="G98" s="19"/>
      <c r="H98" s="36">
        <f t="shared" si="27"/>
        <v>639</v>
      </c>
      <c r="I98" s="13"/>
      <c r="J98" s="17"/>
    </row>
    <row r="99" spans="1:10" ht="16.5" customHeight="1" x14ac:dyDescent="0.25">
      <c r="A99" s="47" t="s">
        <v>35</v>
      </c>
      <c r="B99" s="29" t="s">
        <v>77</v>
      </c>
      <c r="C99" s="38">
        <f>+C100+C101+C102+C103</f>
        <v>1646</v>
      </c>
      <c r="D99" s="38">
        <f t="shared" ref="D99:H99" si="33">+D100+D101+D102+D103</f>
        <v>0</v>
      </c>
      <c r="E99" s="38">
        <f t="shared" si="33"/>
        <v>0</v>
      </c>
      <c r="F99" s="38">
        <f t="shared" si="33"/>
        <v>0</v>
      </c>
      <c r="G99" s="38">
        <f t="shared" si="33"/>
        <v>0</v>
      </c>
      <c r="H99" s="38">
        <f t="shared" si="33"/>
        <v>1646</v>
      </c>
      <c r="I99" s="13"/>
      <c r="J99" s="17"/>
    </row>
    <row r="100" spans="1:10" ht="17.25" customHeight="1" x14ac:dyDescent="0.25">
      <c r="A100" s="48" t="s">
        <v>21</v>
      </c>
      <c r="B100" s="35" t="s">
        <v>75</v>
      </c>
      <c r="C100" s="49">
        <v>680</v>
      </c>
      <c r="D100" s="36"/>
      <c r="E100" s="36"/>
      <c r="F100" s="19"/>
      <c r="G100" s="19"/>
      <c r="H100" s="36">
        <f t="shared" si="27"/>
        <v>680</v>
      </c>
      <c r="I100" s="13"/>
      <c r="J100" s="17"/>
    </row>
    <row r="101" spans="1:10" ht="21" customHeight="1" x14ac:dyDescent="0.25">
      <c r="A101" s="48" t="s">
        <v>176</v>
      </c>
      <c r="B101" s="35" t="s">
        <v>312</v>
      </c>
      <c r="C101" s="49">
        <v>60</v>
      </c>
      <c r="D101" s="36"/>
      <c r="E101" s="36"/>
      <c r="F101" s="19"/>
      <c r="G101" s="19"/>
      <c r="H101" s="36">
        <f t="shared" si="27"/>
        <v>60</v>
      </c>
      <c r="I101" s="13"/>
      <c r="J101" s="17"/>
    </row>
    <row r="102" spans="1:10" ht="18.75" customHeight="1" x14ac:dyDescent="0.25">
      <c r="A102" s="48" t="s">
        <v>160</v>
      </c>
      <c r="B102" s="35" t="s">
        <v>161</v>
      </c>
      <c r="C102" s="49">
        <v>416</v>
      </c>
      <c r="D102" s="36"/>
      <c r="E102" s="36"/>
      <c r="F102" s="19"/>
      <c r="G102" s="19"/>
      <c r="H102" s="36">
        <f>+G102+C102</f>
        <v>416</v>
      </c>
      <c r="I102" s="13"/>
      <c r="J102" s="17"/>
    </row>
    <row r="103" spans="1:10" ht="18.75" customHeight="1" x14ac:dyDescent="0.25">
      <c r="A103" s="48" t="s">
        <v>141</v>
      </c>
      <c r="B103" s="35" t="s">
        <v>144</v>
      </c>
      <c r="C103" s="49">
        <v>490</v>
      </c>
      <c r="D103" s="49">
        <v>0</v>
      </c>
      <c r="E103" s="49"/>
      <c r="F103" s="50">
        <v>0</v>
      </c>
      <c r="G103" s="50"/>
      <c r="H103" s="36">
        <f>+G103+C103</f>
        <v>490</v>
      </c>
      <c r="I103" s="13"/>
      <c r="J103" s="17"/>
    </row>
    <row r="104" spans="1:10" ht="17.25" customHeight="1" x14ac:dyDescent="0.25">
      <c r="A104" s="47" t="s">
        <v>36</v>
      </c>
      <c r="B104" s="29" t="s">
        <v>77</v>
      </c>
      <c r="C104" s="38">
        <f>+C105+C106+C108+C107</f>
        <v>1106</v>
      </c>
      <c r="D104" s="38">
        <f t="shared" ref="D104:H104" si="34">+D105+D106+D108+D107</f>
        <v>0</v>
      </c>
      <c r="E104" s="38">
        <f t="shared" si="34"/>
        <v>0</v>
      </c>
      <c r="F104" s="38">
        <f t="shared" si="34"/>
        <v>0</v>
      </c>
      <c r="G104" s="38">
        <f t="shared" si="34"/>
        <v>0</v>
      </c>
      <c r="H104" s="38">
        <f t="shared" si="34"/>
        <v>1106</v>
      </c>
      <c r="I104" s="13"/>
      <c r="J104" s="17"/>
    </row>
    <row r="105" spans="1:10" ht="15" customHeight="1" x14ac:dyDescent="0.25">
      <c r="A105" s="48" t="s">
        <v>21</v>
      </c>
      <c r="B105" s="35" t="s">
        <v>75</v>
      </c>
      <c r="C105" s="49">
        <v>422</v>
      </c>
      <c r="D105" s="36"/>
      <c r="E105" s="36"/>
      <c r="F105" s="19">
        <v>0</v>
      </c>
      <c r="G105" s="19">
        <v>0</v>
      </c>
      <c r="H105" s="36">
        <f>+G105+C105</f>
        <v>422</v>
      </c>
      <c r="I105" s="13"/>
      <c r="J105" s="17"/>
    </row>
    <row r="106" spans="1:10" ht="16.5" customHeight="1" x14ac:dyDescent="0.25">
      <c r="A106" s="48" t="s">
        <v>176</v>
      </c>
      <c r="B106" s="35" t="s">
        <v>177</v>
      </c>
      <c r="C106" s="49">
        <v>75</v>
      </c>
      <c r="D106" s="36"/>
      <c r="E106" s="36"/>
      <c r="F106" s="19"/>
      <c r="G106" s="19"/>
      <c r="H106" s="36">
        <f t="shared" si="27"/>
        <v>75</v>
      </c>
      <c r="I106" s="13"/>
      <c r="J106" s="17"/>
    </row>
    <row r="107" spans="1:10" ht="16.5" customHeight="1" x14ac:dyDescent="0.25">
      <c r="A107" s="48" t="s">
        <v>494</v>
      </c>
      <c r="B107" s="53" t="s">
        <v>321</v>
      </c>
      <c r="C107" s="49">
        <v>300</v>
      </c>
      <c r="D107" s="36"/>
      <c r="E107" s="36"/>
      <c r="F107" s="19"/>
      <c r="G107" s="19"/>
      <c r="H107" s="36">
        <f t="shared" si="27"/>
        <v>300</v>
      </c>
      <c r="I107" s="13"/>
      <c r="J107" s="17"/>
    </row>
    <row r="108" spans="1:10" ht="18" customHeight="1" x14ac:dyDescent="0.25">
      <c r="A108" s="48" t="s">
        <v>160</v>
      </c>
      <c r="B108" s="35" t="s">
        <v>162</v>
      </c>
      <c r="C108" s="49">
        <v>309</v>
      </c>
      <c r="D108" s="36"/>
      <c r="E108" s="36">
        <v>0</v>
      </c>
      <c r="F108" s="19"/>
      <c r="G108" s="19"/>
      <c r="H108" s="36">
        <f>+G108+C108</f>
        <v>309</v>
      </c>
      <c r="I108" s="13"/>
      <c r="J108" s="17"/>
    </row>
    <row r="109" spans="1:10" ht="23.25" customHeight="1" x14ac:dyDescent="0.25">
      <c r="A109" s="47" t="s">
        <v>37</v>
      </c>
      <c r="B109" s="29" t="s">
        <v>74</v>
      </c>
      <c r="C109" s="38">
        <f>+C110+C111</f>
        <v>289</v>
      </c>
      <c r="D109" s="38">
        <f t="shared" ref="D109:H109" si="35">+D110+D111</f>
        <v>0</v>
      </c>
      <c r="E109" s="38">
        <f t="shared" si="35"/>
        <v>0</v>
      </c>
      <c r="F109" s="38">
        <f t="shared" si="35"/>
        <v>0</v>
      </c>
      <c r="G109" s="38">
        <f t="shared" si="35"/>
        <v>35</v>
      </c>
      <c r="H109" s="38">
        <f t="shared" si="35"/>
        <v>324</v>
      </c>
      <c r="I109" s="13"/>
      <c r="J109" s="17"/>
    </row>
    <row r="110" spans="1:10" ht="21.75" customHeight="1" x14ac:dyDescent="0.25">
      <c r="A110" s="48" t="s">
        <v>21</v>
      </c>
      <c r="B110" s="35" t="s">
        <v>75</v>
      </c>
      <c r="C110" s="49">
        <v>269</v>
      </c>
      <c r="D110" s="36"/>
      <c r="E110" s="36"/>
      <c r="F110" s="19"/>
      <c r="G110" s="19">
        <v>35</v>
      </c>
      <c r="H110" s="36">
        <f>+G110+C110</f>
        <v>304</v>
      </c>
      <c r="I110" s="13"/>
      <c r="J110" s="17"/>
    </row>
    <row r="111" spans="1:10" ht="20.25" customHeight="1" x14ac:dyDescent="0.25">
      <c r="A111" s="48" t="s">
        <v>176</v>
      </c>
      <c r="B111" s="35" t="s">
        <v>177</v>
      </c>
      <c r="C111" s="49">
        <v>20</v>
      </c>
      <c r="D111" s="36"/>
      <c r="E111" s="36"/>
      <c r="F111" s="19"/>
      <c r="G111" s="19"/>
      <c r="H111" s="36">
        <f t="shared" si="27"/>
        <v>20</v>
      </c>
      <c r="I111" s="13"/>
      <c r="J111" s="17"/>
    </row>
    <row r="112" spans="1:10" ht="22.5" customHeight="1" x14ac:dyDescent="0.25">
      <c r="A112" s="47" t="s">
        <v>38</v>
      </c>
      <c r="B112" s="29" t="s">
        <v>77</v>
      </c>
      <c r="C112" s="38">
        <f>+C113+C114+C115+C116</f>
        <v>606</v>
      </c>
      <c r="D112" s="38">
        <f t="shared" ref="D112:H112" si="36">+D113+D114+D115+D116</f>
        <v>0</v>
      </c>
      <c r="E112" s="38">
        <f t="shared" si="36"/>
        <v>0</v>
      </c>
      <c r="F112" s="38">
        <f t="shared" si="36"/>
        <v>0</v>
      </c>
      <c r="G112" s="38">
        <f t="shared" si="36"/>
        <v>50</v>
      </c>
      <c r="H112" s="38">
        <f t="shared" si="36"/>
        <v>656</v>
      </c>
      <c r="I112" s="13"/>
      <c r="J112" s="17"/>
    </row>
    <row r="113" spans="1:10" ht="16.5" customHeight="1" x14ac:dyDescent="0.25">
      <c r="A113" s="48" t="s">
        <v>29</v>
      </c>
      <c r="B113" s="35" t="s">
        <v>75</v>
      </c>
      <c r="C113" s="49">
        <v>324</v>
      </c>
      <c r="D113" s="36"/>
      <c r="E113" s="36"/>
      <c r="F113" s="19"/>
      <c r="G113" s="19">
        <v>50</v>
      </c>
      <c r="H113" s="36">
        <f>+G113+C113</f>
        <v>374</v>
      </c>
      <c r="I113" s="13"/>
      <c r="J113" s="17"/>
    </row>
    <row r="114" spans="1:10" ht="20.25" customHeight="1" x14ac:dyDescent="0.25">
      <c r="A114" s="48" t="s">
        <v>176</v>
      </c>
      <c r="B114" s="35" t="s">
        <v>177</v>
      </c>
      <c r="C114" s="49">
        <v>65</v>
      </c>
      <c r="D114" s="36"/>
      <c r="E114" s="36"/>
      <c r="F114" s="19"/>
      <c r="G114" s="19"/>
      <c r="H114" s="36">
        <f t="shared" si="27"/>
        <v>65</v>
      </c>
      <c r="I114" s="13"/>
      <c r="J114" s="17"/>
    </row>
    <row r="115" spans="1:10" ht="19.5" customHeight="1" x14ac:dyDescent="0.25">
      <c r="A115" s="48" t="s">
        <v>160</v>
      </c>
      <c r="B115" s="35" t="s">
        <v>162</v>
      </c>
      <c r="C115" s="49">
        <v>217</v>
      </c>
      <c r="D115" s="36"/>
      <c r="E115" s="36"/>
      <c r="F115" s="19"/>
      <c r="G115" s="19"/>
      <c r="H115" s="36">
        <f>+C115+G115</f>
        <v>217</v>
      </c>
      <c r="I115" s="13"/>
      <c r="J115" s="17"/>
    </row>
    <row r="116" spans="1:10" ht="19.5" customHeight="1" x14ac:dyDescent="0.25">
      <c r="A116" s="48" t="s">
        <v>13</v>
      </c>
      <c r="B116" s="35" t="s">
        <v>144</v>
      </c>
      <c r="C116" s="49">
        <v>0</v>
      </c>
      <c r="D116" s="49"/>
      <c r="E116" s="49"/>
      <c r="F116" s="50"/>
      <c r="G116" s="50"/>
      <c r="H116" s="36">
        <f t="shared" si="27"/>
        <v>0</v>
      </c>
      <c r="I116" s="13"/>
      <c r="J116" s="17"/>
    </row>
    <row r="117" spans="1:10" ht="21.75" customHeight="1" x14ac:dyDescent="0.25">
      <c r="A117" s="47" t="s">
        <v>39</v>
      </c>
      <c r="B117" s="29" t="s">
        <v>77</v>
      </c>
      <c r="C117" s="38">
        <f>+C118+C119+C121+C122+C120</f>
        <v>2774</v>
      </c>
      <c r="D117" s="38">
        <f t="shared" ref="D117:H117" si="37">+D118+D119+D121+D122+D120</f>
        <v>0</v>
      </c>
      <c r="E117" s="38">
        <f t="shared" si="37"/>
        <v>0</v>
      </c>
      <c r="F117" s="38">
        <f t="shared" si="37"/>
        <v>0</v>
      </c>
      <c r="G117" s="38">
        <f t="shared" si="37"/>
        <v>0</v>
      </c>
      <c r="H117" s="38">
        <f t="shared" si="37"/>
        <v>2774</v>
      </c>
      <c r="I117" s="13"/>
      <c r="J117" s="17"/>
    </row>
    <row r="118" spans="1:10" ht="20.25" customHeight="1" x14ac:dyDescent="0.25">
      <c r="A118" s="48" t="s">
        <v>219</v>
      </c>
      <c r="B118" s="35" t="s">
        <v>75</v>
      </c>
      <c r="C118" s="49">
        <v>633</v>
      </c>
      <c r="D118" s="36"/>
      <c r="E118" s="36"/>
      <c r="F118" s="19"/>
      <c r="G118" s="19"/>
      <c r="H118" s="36">
        <f>+G118+C118</f>
        <v>633</v>
      </c>
      <c r="I118" s="13"/>
      <c r="J118" s="17"/>
    </row>
    <row r="119" spans="1:10" ht="24.75" customHeight="1" x14ac:dyDescent="0.25">
      <c r="A119" s="48" t="s">
        <v>176</v>
      </c>
      <c r="B119" s="35" t="s">
        <v>177</v>
      </c>
      <c r="C119" s="49">
        <v>50</v>
      </c>
      <c r="D119" s="36"/>
      <c r="E119" s="36"/>
      <c r="F119" s="19"/>
      <c r="G119" s="19"/>
      <c r="H119" s="36">
        <f t="shared" si="27"/>
        <v>50</v>
      </c>
      <c r="I119" s="13"/>
      <c r="J119" s="17"/>
    </row>
    <row r="120" spans="1:10" ht="24.75" customHeight="1" x14ac:dyDescent="0.25">
      <c r="A120" s="48" t="s">
        <v>187</v>
      </c>
      <c r="B120" s="35" t="s">
        <v>407</v>
      </c>
      <c r="C120" s="49">
        <v>1464</v>
      </c>
      <c r="D120" s="36"/>
      <c r="E120" s="36"/>
      <c r="F120" s="19"/>
      <c r="G120" s="19">
        <v>0</v>
      </c>
      <c r="H120" s="36">
        <f>+G120+C120</f>
        <v>1464</v>
      </c>
      <c r="I120" s="13"/>
      <c r="J120" s="17"/>
    </row>
    <row r="121" spans="1:10" ht="21.75" customHeight="1" x14ac:dyDescent="0.25">
      <c r="A121" s="48" t="s">
        <v>160</v>
      </c>
      <c r="B121" s="35" t="s">
        <v>162</v>
      </c>
      <c r="C121" s="49">
        <v>457</v>
      </c>
      <c r="D121" s="36"/>
      <c r="E121" s="36"/>
      <c r="F121" s="19"/>
      <c r="G121" s="19"/>
      <c r="H121" s="36">
        <f>+G121+C121</f>
        <v>457</v>
      </c>
      <c r="I121" s="13"/>
      <c r="J121" s="17"/>
    </row>
    <row r="122" spans="1:10" ht="21.75" customHeight="1" x14ac:dyDescent="0.25">
      <c r="A122" s="48" t="s">
        <v>13</v>
      </c>
      <c r="B122" s="35" t="s">
        <v>144</v>
      </c>
      <c r="C122" s="49">
        <v>170</v>
      </c>
      <c r="D122" s="49"/>
      <c r="E122" s="49"/>
      <c r="F122" s="50"/>
      <c r="G122" s="50"/>
      <c r="H122" s="36">
        <f t="shared" si="27"/>
        <v>170</v>
      </c>
      <c r="I122" s="13"/>
      <c r="J122" s="17"/>
    </row>
    <row r="123" spans="1:10" ht="18.75" customHeight="1" x14ac:dyDescent="0.25">
      <c r="A123" s="47" t="s">
        <v>40</v>
      </c>
      <c r="B123" s="29" t="s">
        <v>77</v>
      </c>
      <c r="C123" s="38">
        <f>+C124+C125+C127+C126+C128</f>
        <v>1474</v>
      </c>
      <c r="D123" s="38">
        <f t="shared" ref="D123:H123" si="38">+D124+D125+D127+D126+D128</f>
        <v>0</v>
      </c>
      <c r="E123" s="38">
        <f t="shared" si="38"/>
        <v>0</v>
      </c>
      <c r="F123" s="38">
        <f t="shared" si="38"/>
        <v>0</v>
      </c>
      <c r="G123" s="38">
        <f t="shared" si="38"/>
        <v>50</v>
      </c>
      <c r="H123" s="38">
        <f t="shared" si="38"/>
        <v>1524</v>
      </c>
      <c r="I123" s="13"/>
      <c r="J123" s="17"/>
    </row>
    <row r="124" spans="1:10" ht="19.5" customHeight="1" x14ac:dyDescent="0.25">
      <c r="A124" s="48" t="s">
        <v>29</v>
      </c>
      <c r="B124" s="35" t="s">
        <v>75</v>
      </c>
      <c r="C124" s="49">
        <v>694</v>
      </c>
      <c r="D124" s="36"/>
      <c r="E124" s="36"/>
      <c r="F124" s="19"/>
      <c r="G124" s="19">
        <v>50</v>
      </c>
      <c r="H124" s="36">
        <f>+G124+C124</f>
        <v>744</v>
      </c>
      <c r="I124" s="13"/>
      <c r="J124" s="17"/>
    </row>
    <row r="125" spans="1:10" ht="18.75" customHeight="1" x14ac:dyDescent="0.25">
      <c r="A125" s="48" t="s">
        <v>176</v>
      </c>
      <c r="B125" s="35" t="s">
        <v>177</v>
      </c>
      <c r="C125" s="49">
        <v>115</v>
      </c>
      <c r="D125" s="36"/>
      <c r="E125" s="36"/>
      <c r="F125" s="19"/>
      <c r="G125" s="19"/>
      <c r="H125" s="36">
        <f>+C125+D125+E125+F125</f>
        <v>115</v>
      </c>
      <c r="I125" s="13"/>
      <c r="J125" s="17"/>
    </row>
    <row r="126" spans="1:10" ht="18.75" customHeight="1" x14ac:dyDescent="0.25">
      <c r="A126" s="48" t="s">
        <v>494</v>
      </c>
      <c r="B126" s="53" t="s">
        <v>321</v>
      </c>
      <c r="C126" s="49">
        <v>349</v>
      </c>
      <c r="D126" s="36"/>
      <c r="E126" s="36"/>
      <c r="F126" s="19">
        <v>0</v>
      </c>
      <c r="G126" s="19">
        <v>0</v>
      </c>
      <c r="H126" s="36">
        <v>349</v>
      </c>
      <c r="I126" s="13"/>
      <c r="J126" s="17"/>
    </row>
    <row r="127" spans="1:10" ht="21.75" customHeight="1" x14ac:dyDescent="0.25">
      <c r="A127" s="48" t="s">
        <v>160</v>
      </c>
      <c r="B127" s="35" t="s">
        <v>162</v>
      </c>
      <c r="C127" s="49">
        <v>300</v>
      </c>
      <c r="D127" s="36"/>
      <c r="E127" s="36"/>
      <c r="F127" s="19"/>
      <c r="G127" s="19"/>
      <c r="H127" s="36">
        <f>+G127+C127</f>
        <v>300</v>
      </c>
      <c r="I127" s="13"/>
      <c r="J127" s="17"/>
    </row>
    <row r="128" spans="1:10" ht="21.75" customHeight="1" x14ac:dyDescent="0.25">
      <c r="A128" s="48" t="s">
        <v>13</v>
      </c>
      <c r="B128" s="35" t="s">
        <v>144</v>
      </c>
      <c r="C128" s="49">
        <v>16</v>
      </c>
      <c r="D128" s="49"/>
      <c r="E128" s="49"/>
      <c r="F128" s="50"/>
      <c r="G128" s="50"/>
      <c r="H128" s="49">
        <f>+C128+D128+E128+F128</f>
        <v>16</v>
      </c>
      <c r="I128" s="13"/>
      <c r="J128" s="17"/>
    </row>
    <row r="129" spans="1:10" ht="16.5" customHeight="1" x14ac:dyDescent="0.25">
      <c r="A129" s="47" t="s">
        <v>339</v>
      </c>
      <c r="B129" s="29" t="s">
        <v>41</v>
      </c>
      <c r="C129" s="38">
        <f>+C130+C131+C132+C133</f>
        <v>1266</v>
      </c>
      <c r="D129" s="38">
        <f t="shared" ref="D129:H129" si="39">+D130+D131+D132+D133</f>
        <v>0</v>
      </c>
      <c r="E129" s="38">
        <f t="shared" si="39"/>
        <v>0</v>
      </c>
      <c r="F129" s="38">
        <f t="shared" si="39"/>
        <v>0</v>
      </c>
      <c r="G129" s="38">
        <f t="shared" si="39"/>
        <v>75</v>
      </c>
      <c r="H129" s="38">
        <f t="shared" si="39"/>
        <v>1341</v>
      </c>
      <c r="I129" s="13"/>
      <c r="J129" s="17"/>
    </row>
    <row r="130" spans="1:10" ht="18" customHeight="1" x14ac:dyDescent="0.25">
      <c r="A130" s="48" t="s">
        <v>29</v>
      </c>
      <c r="B130" s="35" t="s">
        <v>75</v>
      </c>
      <c r="C130" s="49">
        <v>768</v>
      </c>
      <c r="D130" s="36"/>
      <c r="E130" s="36"/>
      <c r="F130" s="19"/>
      <c r="G130" s="19">
        <v>75</v>
      </c>
      <c r="H130" s="36">
        <f>+G130+C130</f>
        <v>843</v>
      </c>
      <c r="I130" s="13"/>
      <c r="J130" s="17"/>
    </row>
    <row r="131" spans="1:10" ht="17.25" customHeight="1" x14ac:dyDescent="0.25">
      <c r="A131" s="48" t="s">
        <v>176</v>
      </c>
      <c r="B131" s="35" t="s">
        <v>177</v>
      </c>
      <c r="C131" s="49">
        <v>92</v>
      </c>
      <c r="D131" s="36"/>
      <c r="E131" s="36"/>
      <c r="F131" s="19"/>
      <c r="G131" s="19"/>
      <c r="H131" s="36">
        <f t="shared" ref="H131:H157" si="40">+C131+D131+E131+F131</f>
        <v>92</v>
      </c>
      <c r="I131" s="13"/>
      <c r="J131" s="17"/>
    </row>
    <row r="132" spans="1:10" ht="17.25" customHeight="1" x14ac:dyDescent="0.25">
      <c r="A132" s="54" t="s">
        <v>160</v>
      </c>
      <c r="B132" s="53" t="s">
        <v>161</v>
      </c>
      <c r="C132" s="49">
        <v>138</v>
      </c>
      <c r="D132" s="36"/>
      <c r="E132" s="36"/>
      <c r="F132" s="19"/>
      <c r="G132" s="19"/>
      <c r="H132" s="36">
        <f>+G132+C132</f>
        <v>138</v>
      </c>
      <c r="I132" s="13"/>
      <c r="J132" s="17"/>
    </row>
    <row r="133" spans="1:10" ht="17.25" customHeight="1" x14ac:dyDescent="0.25">
      <c r="A133" s="48" t="s">
        <v>13</v>
      </c>
      <c r="B133" s="35" t="s">
        <v>144</v>
      </c>
      <c r="C133" s="49">
        <v>268</v>
      </c>
      <c r="D133" s="49"/>
      <c r="E133" s="49"/>
      <c r="F133" s="50"/>
      <c r="G133" s="50"/>
      <c r="H133" s="36">
        <f t="shared" si="40"/>
        <v>268</v>
      </c>
      <c r="I133" s="13"/>
      <c r="J133" s="17"/>
    </row>
    <row r="134" spans="1:10" ht="18.75" customHeight="1" x14ac:dyDescent="0.25">
      <c r="A134" s="47" t="s">
        <v>532</v>
      </c>
      <c r="B134" s="29" t="s">
        <v>79</v>
      </c>
      <c r="C134" s="38">
        <f>+C135+C136+C137+C138</f>
        <v>763</v>
      </c>
      <c r="D134" s="38">
        <f t="shared" ref="D134:H134" si="41">+D135+D136+D137+D138</f>
        <v>0</v>
      </c>
      <c r="E134" s="38">
        <f t="shared" si="41"/>
        <v>0</v>
      </c>
      <c r="F134" s="38">
        <f t="shared" si="41"/>
        <v>0</v>
      </c>
      <c r="G134" s="38">
        <f t="shared" si="41"/>
        <v>25</v>
      </c>
      <c r="H134" s="38">
        <f t="shared" si="41"/>
        <v>788</v>
      </c>
      <c r="I134" s="13"/>
      <c r="J134" s="17"/>
    </row>
    <row r="135" spans="1:10" ht="16.5" customHeight="1" x14ac:dyDescent="0.25">
      <c r="A135" s="48" t="s">
        <v>21</v>
      </c>
      <c r="B135" s="35" t="s">
        <v>75</v>
      </c>
      <c r="C135" s="49">
        <v>651</v>
      </c>
      <c r="D135" s="36"/>
      <c r="E135" s="36"/>
      <c r="F135" s="19"/>
      <c r="G135" s="19">
        <v>25</v>
      </c>
      <c r="H135" s="36">
        <f>+G135+F135+C135</f>
        <v>676</v>
      </c>
      <c r="I135" s="13"/>
      <c r="J135" s="17"/>
    </row>
    <row r="136" spans="1:10" ht="18" customHeight="1" x14ac:dyDescent="0.25">
      <c r="A136" s="48" t="s">
        <v>176</v>
      </c>
      <c r="B136" s="35" t="s">
        <v>177</v>
      </c>
      <c r="C136" s="49">
        <v>15</v>
      </c>
      <c r="D136" s="36"/>
      <c r="E136" s="36"/>
      <c r="F136" s="19"/>
      <c r="G136" s="19"/>
      <c r="H136" s="36">
        <f t="shared" si="40"/>
        <v>15</v>
      </c>
      <c r="I136" s="13"/>
      <c r="J136" s="17"/>
    </row>
    <row r="137" spans="1:10" ht="16.5" customHeight="1" x14ac:dyDescent="0.25">
      <c r="A137" s="54" t="s">
        <v>160</v>
      </c>
      <c r="B137" s="53" t="s">
        <v>161</v>
      </c>
      <c r="C137" s="49">
        <v>57</v>
      </c>
      <c r="D137" s="36"/>
      <c r="E137" s="36"/>
      <c r="F137" s="19"/>
      <c r="G137" s="19"/>
      <c r="H137" s="36">
        <f>+G137+C137</f>
        <v>57</v>
      </c>
      <c r="I137" s="13"/>
      <c r="J137" s="17"/>
    </row>
    <row r="138" spans="1:10" ht="18.75" customHeight="1" x14ac:dyDescent="0.25">
      <c r="A138" s="48" t="s">
        <v>13</v>
      </c>
      <c r="B138" s="35" t="s">
        <v>144</v>
      </c>
      <c r="C138" s="49">
        <v>40</v>
      </c>
      <c r="D138" s="36"/>
      <c r="E138" s="36"/>
      <c r="F138" s="19"/>
      <c r="G138" s="19"/>
      <c r="H138" s="36">
        <f t="shared" si="40"/>
        <v>40</v>
      </c>
      <c r="I138" s="13"/>
      <c r="J138" s="17"/>
    </row>
    <row r="139" spans="1:10" ht="19.5" customHeight="1" x14ac:dyDescent="0.25">
      <c r="A139" s="47" t="s">
        <v>30</v>
      </c>
      <c r="B139" s="29" t="s">
        <v>41</v>
      </c>
      <c r="C139" s="38">
        <f>+C140+C141+C142+C143</f>
        <v>1150</v>
      </c>
      <c r="D139" s="38">
        <f t="shared" ref="D139:H139" si="42">+D140+D141+D142+D143</f>
        <v>0</v>
      </c>
      <c r="E139" s="38">
        <f t="shared" si="42"/>
        <v>0</v>
      </c>
      <c r="F139" s="38">
        <f t="shared" si="42"/>
        <v>0</v>
      </c>
      <c r="G139" s="38">
        <f t="shared" si="42"/>
        <v>0</v>
      </c>
      <c r="H139" s="38">
        <f t="shared" si="42"/>
        <v>1150</v>
      </c>
      <c r="I139" s="13"/>
      <c r="J139" s="17"/>
    </row>
    <row r="140" spans="1:10" ht="21" customHeight="1" x14ac:dyDescent="0.25">
      <c r="A140" s="48" t="s">
        <v>21</v>
      </c>
      <c r="B140" s="35" t="s">
        <v>75</v>
      </c>
      <c r="C140" s="49">
        <v>684</v>
      </c>
      <c r="D140" s="36"/>
      <c r="E140" s="36"/>
      <c r="F140" s="19">
        <v>0</v>
      </c>
      <c r="G140" s="19">
        <v>0</v>
      </c>
      <c r="H140" s="36">
        <f>+G140+C139:C140</f>
        <v>684</v>
      </c>
      <c r="I140" s="13"/>
      <c r="J140" s="17"/>
    </row>
    <row r="141" spans="1:10" ht="18" customHeight="1" x14ac:dyDescent="0.25">
      <c r="A141" s="48" t="s">
        <v>176</v>
      </c>
      <c r="B141" s="35" t="s">
        <v>177</v>
      </c>
      <c r="C141" s="49">
        <v>60</v>
      </c>
      <c r="D141" s="36"/>
      <c r="E141" s="36"/>
      <c r="F141" s="19"/>
      <c r="G141" s="19"/>
      <c r="H141" s="36">
        <f t="shared" si="40"/>
        <v>60</v>
      </c>
      <c r="I141" s="13"/>
      <c r="J141" s="17"/>
    </row>
    <row r="142" spans="1:10" ht="18.75" customHeight="1" x14ac:dyDescent="0.25">
      <c r="A142" s="54" t="s">
        <v>160</v>
      </c>
      <c r="B142" s="35" t="s">
        <v>161</v>
      </c>
      <c r="C142" s="49">
        <v>386</v>
      </c>
      <c r="D142" s="36"/>
      <c r="E142" s="36"/>
      <c r="F142" s="19"/>
      <c r="G142" s="19"/>
      <c r="H142" s="36">
        <f>+C142+G142</f>
        <v>386</v>
      </c>
      <c r="I142" s="13"/>
      <c r="J142" s="17"/>
    </row>
    <row r="143" spans="1:10" ht="18.75" customHeight="1" x14ac:dyDescent="0.25">
      <c r="A143" s="48" t="s">
        <v>13</v>
      </c>
      <c r="B143" s="35" t="s">
        <v>144</v>
      </c>
      <c r="C143" s="49">
        <v>20</v>
      </c>
      <c r="D143" s="49"/>
      <c r="E143" s="49"/>
      <c r="F143" s="50"/>
      <c r="G143" s="50"/>
      <c r="H143" s="36">
        <f t="shared" si="40"/>
        <v>20</v>
      </c>
      <c r="I143" s="13"/>
      <c r="J143" s="17"/>
    </row>
    <row r="144" spans="1:10" ht="19.5" customHeight="1" x14ac:dyDescent="0.25">
      <c r="A144" s="47" t="s">
        <v>42</v>
      </c>
      <c r="B144" s="29" t="s">
        <v>79</v>
      </c>
      <c r="C144" s="38">
        <f>+C145+C146+C148+C149+C147</f>
        <v>2536</v>
      </c>
      <c r="D144" s="38">
        <f t="shared" ref="D144:H144" si="43">+D145+D146+D148+D149+D147</f>
        <v>0</v>
      </c>
      <c r="E144" s="38">
        <f t="shared" si="43"/>
        <v>0</v>
      </c>
      <c r="F144" s="38">
        <f t="shared" si="43"/>
        <v>0</v>
      </c>
      <c r="G144" s="38">
        <f t="shared" si="43"/>
        <v>883</v>
      </c>
      <c r="H144" s="38">
        <f t="shared" si="43"/>
        <v>3419</v>
      </c>
      <c r="I144" s="13"/>
      <c r="J144" s="17"/>
    </row>
    <row r="145" spans="1:10" ht="17.25" customHeight="1" x14ac:dyDescent="0.25">
      <c r="A145" s="48" t="s">
        <v>29</v>
      </c>
      <c r="B145" s="35" t="s">
        <v>75</v>
      </c>
      <c r="C145" s="49">
        <v>605</v>
      </c>
      <c r="D145" s="36"/>
      <c r="E145" s="36"/>
      <c r="F145" s="19"/>
      <c r="G145" s="19"/>
      <c r="H145" s="36">
        <f t="shared" si="40"/>
        <v>605</v>
      </c>
      <c r="I145" s="13"/>
      <c r="J145" s="17"/>
    </row>
    <row r="146" spans="1:10" ht="18.75" customHeight="1" x14ac:dyDescent="0.25">
      <c r="A146" s="48" t="s">
        <v>176</v>
      </c>
      <c r="B146" s="35" t="s">
        <v>177</v>
      </c>
      <c r="C146" s="49">
        <v>92</v>
      </c>
      <c r="D146" s="36"/>
      <c r="E146" s="36"/>
      <c r="F146" s="19"/>
      <c r="G146" s="19"/>
      <c r="H146" s="36">
        <f t="shared" si="40"/>
        <v>92</v>
      </c>
      <c r="I146" s="13"/>
      <c r="J146" s="17"/>
    </row>
    <row r="147" spans="1:10" ht="18.75" customHeight="1" x14ac:dyDescent="0.25">
      <c r="A147" s="48" t="s">
        <v>187</v>
      </c>
      <c r="B147" s="53" t="s">
        <v>321</v>
      </c>
      <c r="C147" s="49">
        <v>1598</v>
      </c>
      <c r="D147" s="36"/>
      <c r="E147" s="36"/>
      <c r="F147" s="19"/>
      <c r="G147" s="19">
        <v>883</v>
      </c>
      <c r="H147" s="36">
        <f>+G147+C147</f>
        <v>2481</v>
      </c>
      <c r="I147" s="13"/>
      <c r="J147" s="17"/>
    </row>
    <row r="148" spans="1:10" ht="18.75" customHeight="1" x14ac:dyDescent="0.25">
      <c r="A148" s="54" t="s">
        <v>160</v>
      </c>
      <c r="B148" s="53" t="s">
        <v>161</v>
      </c>
      <c r="C148" s="49">
        <v>241</v>
      </c>
      <c r="D148" s="36"/>
      <c r="E148" s="36"/>
      <c r="F148" s="19"/>
      <c r="G148" s="19"/>
      <c r="H148" s="36">
        <v>241</v>
      </c>
      <c r="I148" s="13"/>
      <c r="J148" s="17"/>
    </row>
    <row r="149" spans="1:10" ht="18" customHeight="1" x14ac:dyDescent="0.25">
      <c r="A149" s="48" t="s">
        <v>13</v>
      </c>
      <c r="B149" s="35" t="s">
        <v>144</v>
      </c>
      <c r="C149" s="49">
        <v>0</v>
      </c>
      <c r="D149" s="36"/>
      <c r="E149" s="36"/>
      <c r="F149" s="19"/>
      <c r="G149" s="19"/>
      <c r="H149" s="36">
        <f t="shared" si="40"/>
        <v>0</v>
      </c>
      <c r="I149" s="13"/>
      <c r="J149" s="17"/>
    </row>
    <row r="150" spans="1:10" ht="19.5" customHeight="1" x14ac:dyDescent="0.25">
      <c r="A150" s="47" t="s">
        <v>53</v>
      </c>
      <c r="B150" s="29" t="s">
        <v>79</v>
      </c>
      <c r="C150" s="38">
        <f>+C151+C152+C153+C154</f>
        <v>1287</v>
      </c>
      <c r="D150" s="38">
        <f t="shared" ref="D150:H150" si="44">+D151+D152+D153+D154</f>
        <v>0</v>
      </c>
      <c r="E150" s="38">
        <f t="shared" si="44"/>
        <v>0</v>
      </c>
      <c r="F150" s="38">
        <f t="shared" si="44"/>
        <v>0</v>
      </c>
      <c r="G150" s="38">
        <f t="shared" si="44"/>
        <v>10</v>
      </c>
      <c r="H150" s="38">
        <f t="shared" si="44"/>
        <v>1297</v>
      </c>
      <c r="I150" s="13"/>
      <c r="J150" s="17"/>
    </row>
    <row r="151" spans="1:10" ht="15.75" customHeight="1" x14ac:dyDescent="0.25">
      <c r="A151" s="48" t="s">
        <v>21</v>
      </c>
      <c r="B151" s="35" t="s">
        <v>75</v>
      </c>
      <c r="C151" s="49">
        <v>619</v>
      </c>
      <c r="D151" s="36"/>
      <c r="E151" s="36"/>
      <c r="F151" s="19">
        <v>0</v>
      </c>
      <c r="G151" s="19">
        <v>10</v>
      </c>
      <c r="H151" s="36">
        <f>+C151+G151</f>
        <v>629</v>
      </c>
      <c r="I151" s="13"/>
      <c r="J151" s="17"/>
    </row>
    <row r="152" spans="1:10" ht="15.75" customHeight="1" x14ac:dyDescent="0.25">
      <c r="A152" s="48" t="s">
        <v>176</v>
      </c>
      <c r="B152" s="35" t="s">
        <v>177</v>
      </c>
      <c r="C152" s="49">
        <v>110</v>
      </c>
      <c r="D152" s="36"/>
      <c r="E152" s="36"/>
      <c r="F152" s="19"/>
      <c r="G152" s="19"/>
      <c r="H152" s="36">
        <f t="shared" si="40"/>
        <v>110</v>
      </c>
      <c r="I152" s="13"/>
      <c r="J152" s="17"/>
    </row>
    <row r="153" spans="1:10" ht="17.25" customHeight="1" x14ac:dyDescent="0.25">
      <c r="A153" s="54" t="s">
        <v>160</v>
      </c>
      <c r="B153" s="53" t="s">
        <v>161</v>
      </c>
      <c r="C153" s="49">
        <v>558</v>
      </c>
      <c r="D153" s="36"/>
      <c r="E153" s="36"/>
      <c r="F153" s="19"/>
      <c r="G153" s="19"/>
      <c r="H153" s="36">
        <f>+G153+C153</f>
        <v>558</v>
      </c>
      <c r="I153" s="13"/>
      <c r="J153" s="17"/>
    </row>
    <row r="154" spans="1:10" ht="18.75" customHeight="1" x14ac:dyDescent="0.25">
      <c r="A154" s="48" t="s">
        <v>13</v>
      </c>
      <c r="B154" s="35" t="s">
        <v>144</v>
      </c>
      <c r="C154" s="49">
        <v>0</v>
      </c>
      <c r="D154" s="36"/>
      <c r="E154" s="36"/>
      <c r="F154" s="19"/>
      <c r="G154" s="19"/>
      <c r="H154" s="36">
        <f t="shared" si="40"/>
        <v>0</v>
      </c>
      <c r="I154" s="13"/>
      <c r="J154" s="17"/>
    </row>
    <row r="155" spans="1:10" ht="15" customHeight="1" x14ac:dyDescent="0.25">
      <c r="A155" s="47" t="s">
        <v>31</v>
      </c>
      <c r="B155" s="29" t="s">
        <v>79</v>
      </c>
      <c r="C155" s="38">
        <f>+C156+C157+C158+C159</f>
        <v>2045</v>
      </c>
      <c r="D155" s="38">
        <f t="shared" ref="D155:H155" si="45">+D156+D157+D158+D159</f>
        <v>0</v>
      </c>
      <c r="E155" s="38">
        <f t="shared" si="45"/>
        <v>0</v>
      </c>
      <c r="F155" s="38">
        <f t="shared" si="45"/>
        <v>0</v>
      </c>
      <c r="G155" s="38">
        <f t="shared" si="45"/>
        <v>137</v>
      </c>
      <c r="H155" s="38">
        <f t="shared" si="45"/>
        <v>2182</v>
      </c>
      <c r="I155" s="13"/>
      <c r="J155" s="17"/>
    </row>
    <row r="156" spans="1:10" ht="15.75" customHeight="1" x14ac:dyDescent="0.25">
      <c r="A156" s="48" t="s">
        <v>29</v>
      </c>
      <c r="B156" s="35" t="s">
        <v>75</v>
      </c>
      <c r="C156" s="49">
        <v>1246</v>
      </c>
      <c r="D156" s="36"/>
      <c r="E156" s="36"/>
      <c r="F156" s="19"/>
      <c r="G156" s="19">
        <v>50</v>
      </c>
      <c r="H156" s="36">
        <f>+G156+C156</f>
        <v>1296</v>
      </c>
      <c r="I156" s="13"/>
      <c r="J156" s="17"/>
    </row>
    <row r="157" spans="1:10" ht="15.75" customHeight="1" x14ac:dyDescent="0.25">
      <c r="A157" s="48" t="s">
        <v>176</v>
      </c>
      <c r="B157" s="35" t="s">
        <v>177</v>
      </c>
      <c r="C157" s="49">
        <v>20</v>
      </c>
      <c r="D157" s="36"/>
      <c r="E157" s="36"/>
      <c r="F157" s="19"/>
      <c r="G157" s="19"/>
      <c r="H157" s="36">
        <f t="shared" si="40"/>
        <v>20</v>
      </c>
      <c r="I157" s="13"/>
      <c r="J157" s="17"/>
    </row>
    <row r="158" spans="1:10" ht="15" customHeight="1" x14ac:dyDescent="0.25">
      <c r="A158" s="54" t="s">
        <v>160</v>
      </c>
      <c r="B158" s="35" t="s">
        <v>161</v>
      </c>
      <c r="C158" s="49">
        <v>779</v>
      </c>
      <c r="D158" s="36"/>
      <c r="E158" s="36"/>
      <c r="F158" s="19"/>
      <c r="G158" s="19"/>
      <c r="H158" s="36">
        <f>+G158+C158</f>
        <v>779</v>
      </c>
      <c r="I158" s="13"/>
      <c r="J158" s="17"/>
    </row>
    <row r="159" spans="1:10" ht="15" customHeight="1" x14ac:dyDescent="0.25">
      <c r="A159" s="48" t="s">
        <v>13</v>
      </c>
      <c r="B159" s="35" t="s">
        <v>144</v>
      </c>
      <c r="C159" s="49">
        <v>0</v>
      </c>
      <c r="D159" s="36"/>
      <c r="E159" s="36"/>
      <c r="F159" s="19"/>
      <c r="G159" s="19">
        <v>87</v>
      </c>
      <c r="H159" s="36">
        <v>87</v>
      </c>
      <c r="I159" s="13"/>
      <c r="J159" s="17"/>
    </row>
    <row r="160" spans="1:10" ht="17.25" customHeight="1" x14ac:dyDescent="0.25">
      <c r="A160" s="47" t="s">
        <v>32</v>
      </c>
      <c r="B160" s="29" t="s">
        <v>79</v>
      </c>
      <c r="C160" s="38">
        <f>+C161+C162+C163+C164</f>
        <v>1838</v>
      </c>
      <c r="D160" s="38">
        <f t="shared" ref="D160:G160" si="46">+D161+D162+D163+D164</f>
        <v>0</v>
      </c>
      <c r="E160" s="38">
        <f t="shared" si="46"/>
        <v>0</v>
      </c>
      <c r="F160" s="38">
        <f t="shared" si="46"/>
        <v>0</v>
      </c>
      <c r="G160" s="38">
        <f t="shared" si="46"/>
        <v>5</v>
      </c>
      <c r="H160" s="38">
        <f>+G160+F160+E160+C160</f>
        <v>1843</v>
      </c>
      <c r="I160" s="13"/>
      <c r="J160" s="17"/>
    </row>
    <row r="161" spans="1:11" ht="17.25" customHeight="1" x14ac:dyDescent="0.25">
      <c r="A161" s="54" t="s">
        <v>21</v>
      </c>
      <c r="B161" s="35" t="s">
        <v>75</v>
      </c>
      <c r="C161" s="49">
        <v>586</v>
      </c>
      <c r="D161" s="36"/>
      <c r="E161" s="36"/>
      <c r="F161" s="19"/>
      <c r="G161" s="19">
        <v>5</v>
      </c>
      <c r="H161" s="49">
        <f>+G161+F161+E161+C161</f>
        <v>591</v>
      </c>
      <c r="I161" s="13"/>
      <c r="J161" s="17"/>
    </row>
    <row r="162" spans="1:11" ht="15" customHeight="1" x14ac:dyDescent="0.25">
      <c r="A162" s="48" t="s">
        <v>176</v>
      </c>
      <c r="B162" s="35" t="s">
        <v>177</v>
      </c>
      <c r="C162" s="49">
        <v>35</v>
      </c>
      <c r="D162" s="36"/>
      <c r="E162" s="36"/>
      <c r="F162" s="19"/>
      <c r="G162" s="19"/>
      <c r="H162" s="49">
        <f>+G162+F162+E162+C162</f>
        <v>35</v>
      </c>
      <c r="I162" s="13"/>
      <c r="J162" s="17"/>
    </row>
    <row r="163" spans="1:11" ht="16.5" customHeight="1" x14ac:dyDescent="0.25">
      <c r="A163" s="54" t="s">
        <v>160</v>
      </c>
      <c r="B163" s="53" t="s">
        <v>161</v>
      </c>
      <c r="C163" s="49">
        <v>1109</v>
      </c>
      <c r="D163" s="36"/>
      <c r="E163" s="36"/>
      <c r="F163" s="19"/>
      <c r="G163" s="19"/>
      <c r="H163" s="49">
        <f>+G163+F163+E163+C163</f>
        <v>1109</v>
      </c>
      <c r="I163" s="13"/>
      <c r="J163" s="17"/>
    </row>
    <row r="164" spans="1:11" ht="16.5" customHeight="1" x14ac:dyDescent="0.25">
      <c r="A164" s="48" t="s">
        <v>13</v>
      </c>
      <c r="B164" s="35" t="s">
        <v>144</v>
      </c>
      <c r="C164" s="49">
        <v>108</v>
      </c>
      <c r="D164" s="49"/>
      <c r="E164" s="49"/>
      <c r="F164" s="50">
        <v>0</v>
      </c>
      <c r="G164" s="50"/>
      <c r="H164" s="49">
        <f>+G164+F164+E164+C164</f>
        <v>108</v>
      </c>
      <c r="I164" s="13"/>
      <c r="J164" s="17"/>
    </row>
    <row r="165" spans="1:11" ht="17.25" customHeight="1" x14ac:dyDescent="0.25">
      <c r="A165" s="47" t="s">
        <v>33</v>
      </c>
      <c r="B165" s="29" t="s">
        <v>79</v>
      </c>
      <c r="C165" s="38">
        <f>+C166+C167+C169+C168</f>
        <v>632</v>
      </c>
      <c r="D165" s="38">
        <f t="shared" ref="D165:H165" si="47">+D166+D167+D169+D168</f>
        <v>0</v>
      </c>
      <c r="E165" s="38">
        <f t="shared" si="47"/>
        <v>0</v>
      </c>
      <c r="F165" s="38">
        <f t="shared" si="47"/>
        <v>0</v>
      </c>
      <c r="G165" s="38">
        <f t="shared" si="47"/>
        <v>56</v>
      </c>
      <c r="H165" s="38">
        <f t="shared" si="47"/>
        <v>688</v>
      </c>
      <c r="I165" s="13"/>
      <c r="J165" s="17"/>
    </row>
    <row r="166" spans="1:11" ht="18.75" customHeight="1" x14ac:dyDescent="0.25">
      <c r="A166" s="48" t="s">
        <v>245</v>
      </c>
      <c r="B166" s="35" t="s">
        <v>75</v>
      </c>
      <c r="C166" s="49">
        <v>253</v>
      </c>
      <c r="D166" s="36"/>
      <c r="E166" s="36"/>
      <c r="F166" s="19"/>
      <c r="G166" s="19"/>
      <c r="H166" s="36">
        <f t="shared" ref="H166:H184" si="48">+C166+D166+E166+F166</f>
        <v>253</v>
      </c>
      <c r="I166" s="13"/>
      <c r="J166" s="17"/>
      <c r="K166" s="4"/>
    </row>
    <row r="167" spans="1:11" ht="18.75" customHeight="1" x14ac:dyDescent="0.25">
      <c r="A167" s="48" t="s">
        <v>176</v>
      </c>
      <c r="B167" s="35" t="s">
        <v>177</v>
      </c>
      <c r="C167" s="49">
        <v>46</v>
      </c>
      <c r="D167" s="36"/>
      <c r="E167" s="36"/>
      <c r="F167" s="19">
        <v>0</v>
      </c>
      <c r="G167" s="19"/>
      <c r="H167" s="36">
        <f t="shared" si="48"/>
        <v>46</v>
      </c>
      <c r="I167" s="13"/>
      <c r="J167" s="17"/>
    </row>
    <row r="168" spans="1:11" ht="18.75" customHeight="1" x14ac:dyDescent="0.25">
      <c r="A168" s="48" t="s">
        <v>187</v>
      </c>
      <c r="B168" s="35" t="s">
        <v>321</v>
      </c>
      <c r="C168" s="49">
        <v>175</v>
      </c>
      <c r="D168" s="36"/>
      <c r="E168" s="36"/>
      <c r="F168" s="19"/>
      <c r="G168" s="19">
        <v>56</v>
      </c>
      <c r="H168" s="36">
        <f>+G168+C168</f>
        <v>231</v>
      </c>
      <c r="I168" s="13"/>
      <c r="J168" s="17"/>
    </row>
    <row r="169" spans="1:11" ht="14.25" customHeight="1" x14ac:dyDescent="0.25">
      <c r="A169" s="54" t="s">
        <v>160</v>
      </c>
      <c r="B169" s="35" t="s">
        <v>161</v>
      </c>
      <c r="C169" s="49">
        <v>158</v>
      </c>
      <c r="D169" s="36"/>
      <c r="E169" s="36"/>
      <c r="F169" s="19"/>
      <c r="G169" s="19"/>
      <c r="H169" s="36">
        <f>+G169+C169</f>
        <v>158</v>
      </c>
      <c r="I169" s="13"/>
      <c r="J169" s="17"/>
    </row>
    <row r="170" spans="1:11" ht="14.25" customHeight="1" x14ac:dyDescent="0.25">
      <c r="A170" s="46" t="s">
        <v>487</v>
      </c>
      <c r="B170" s="34" t="s">
        <v>324</v>
      </c>
      <c r="C170" s="38">
        <f>+C171+C172</f>
        <v>0</v>
      </c>
      <c r="D170" s="38">
        <f t="shared" ref="D170:H170" si="49">+D171+D172</f>
        <v>0</v>
      </c>
      <c r="E170" s="38">
        <f t="shared" si="49"/>
        <v>0</v>
      </c>
      <c r="F170" s="38">
        <f t="shared" si="49"/>
        <v>0</v>
      </c>
      <c r="G170" s="38">
        <f t="shared" si="49"/>
        <v>0</v>
      </c>
      <c r="H170" s="38">
        <f t="shared" si="49"/>
        <v>0</v>
      </c>
      <c r="I170" s="13"/>
      <c r="J170" s="17"/>
    </row>
    <row r="171" spans="1:11" ht="14.25" customHeight="1" x14ac:dyDescent="0.25">
      <c r="A171" s="19" t="s">
        <v>2</v>
      </c>
      <c r="B171" s="55"/>
      <c r="C171" s="36">
        <v>0</v>
      </c>
      <c r="D171" s="36"/>
      <c r="E171" s="36"/>
      <c r="F171" s="19"/>
      <c r="G171" s="19"/>
      <c r="H171" s="36">
        <v>0</v>
      </c>
      <c r="I171" s="13"/>
      <c r="J171" s="17"/>
    </row>
    <row r="172" spans="1:11" ht="14.25" customHeight="1" x14ac:dyDescent="0.25">
      <c r="A172" s="19" t="s">
        <v>57</v>
      </c>
      <c r="B172" s="55"/>
      <c r="C172" s="36">
        <v>0</v>
      </c>
      <c r="D172" s="36"/>
      <c r="E172" s="36">
        <v>0</v>
      </c>
      <c r="F172" s="19"/>
      <c r="G172" s="19"/>
      <c r="H172" s="36">
        <f>+G172+C172</f>
        <v>0</v>
      </c>
      <c r="I172" s="13"/>
      <c r="J172" s="17"/>
    </row>
    <row r="173" spans="1:11" ht="15.75" x14ac:dyDescent="0.25">
      <c r="A173" s="47" t="s">
        <v>248</v>
      </c>
      <c r="B173" s="32" t="s">
        <v>372</v>
      </c>
      <c r="C173" s="38">
        <f>+C174+C175</f>
        <v>943</v>
      </c>
      <c r="D173" s="38">
        <f t="shared" ref="D173:F173" si="50">+D174+D175</f>
        <v>0</v>
      </c>
      <c r="E173" s="38">
        <f t="shared" si="50"/>
        <v>0</v>
      </c>
      <c r="F173" s="38">
        <f t="shared" si="50"/>
        <v>0</v>
      </c>
      <c r="G173" s="38"/>
      <c r="H173" s="31">
        <f t="shared" si="48"/>
        <v>943</v>
      </c>
      <c r="I173" s="13"/>
      <c r="J173" s="17"/>
    </row>
    <row r="174" spans="1:11" ht="31.5" x14ac:dyDescent="0.25">
      <c r="A174" s="22" t="s">
        <v>229</v>
      </c>
      <c r="B174" s="56"/>
      <c r="C174" s="49">
        <f>+C177+C180</f>
        <v>874</v>
      </c>
      <c r="D174" s="49"/>
      <c r="E174" s="49"/>
      <c r="F174" s="49"/>
      <c r="G174" s="49"/>
      <c r="H174" s="36">
        <f t="shared" si="48"/>
        <v>874</v>
      </c>
      <c r="I174" s="13"/>
      <c r="J174" s="17"/>
    </row>
    <row r="175" spans="1:11" ht="15" customHeight="1" x14ac:dyDescent="0.25">
      <c r="A175" s="22" t="s">
        <v>158</v>
      </c>
      <c r="B175" s="57"/>
      <c r="C175" s="49">
        <f>+C178+C181</f>
        <v>69</v>
      </c>
      <c r="D175" s="49"/>
      <c r="E175" s="49"/>
      <c r="F175" s="49"/>
      <c r="G175" s="49"/>
      <c r="H175" s="36">
        <f t="shared" si="48"/>
        <v>69</v>
      </c>
      <c r="I175" s="13"/>
      <c r="J175" s="17"/>
    </row>
    <row r="176" spans="1:11" ht="19.5" customHeight="1" x14ac:dyDescent="0.25">
      <c r="A176" s="58" t="s">
        <v>278</v>
      </c>
      <c r="B176" s="59"/>
      <c r="C176" s="38">
        <f>+C177+C178</f>
        <v>452</v>
      </c>
      <c r="D176" s="38">
        <f t="shared" ref="D176:F176" si="51">+D177+D178</f>
        <v>0</v>
      </c>
      <c r="E176" s="38">
        <f t="shared" si="51"/>
        <v>0</v>
      </c>
      <c r="F176" s="38">
        <f t="shared" si="51"/>
        <v>0</v>
      </c>
      <c r="G176" s="38"/>
      <c r="H176" s="31">
        <f t="shared" si="48"/>
        <v>452</v>
      </c>
      <c r="I176" s="13"/>
      <c r="J176" s="17"/>
    </row>
    <row r="177" spans="1:10" ht="33" customHeight="1" x14ac:dyDescent="0.25">
      <c r="A177" s="22" t="s">
        <v>156</v>
      </c>
      <c r="B177" s="59"/>
      <c r="C177" s="49">
        <v>418</v>
      </c>
      <c r="D177" s="36"/>
      <c r="E177" s="36"/>
      <c r="F177" s="19"/>
      <c r="G177" s="19"/>
      <c r="H177" s="36">
        <f t="shared" si="48"/>
        <v>418</v>
      </c>
      <c r="I177" s="13"/>
      <c r="J177" s="17"/>
    </row>
    <row r="178" spans="1:10" ht="16.5" customHeight="1" x14ac:dyDescent="0.25">
      <c r="A178" s="22" t="s">
        <v>158</v>
      </c>
      <c r="B178" s="59"/>
      <c r="C178" s="49">
        <v>34</v>
      </c>
      <c r="D178" s="36"/>
      <c r="E178" s="36"/>
      <c r="F178" s="19"/>
      <c r="G178" s="19"/>
      <c r="H178" s="36">
        <f t="shared" si="48"/>
        <v>34</v>
      </c>
      <c r="I178" s="13"/>
      <c r="J178" s="17"/>
    </row>
    <row r="179" spans="1:10" ht="22.5" customHeight="1" x14ac:dyDescent="0.25">
      <c r="A179" s="58" t="s">
        <v>342</v>
      </c>
      <c r="B179" s="59"/>
      <c r="C179" s="38">
        <f>+C180+C181</f>
        <v>491</v>
      </c>
      <c r="D179" s="38">
        <f t="shared" ref="D179:F179" si="52">+D180+D181</f>
        <v>0</v>
      </c>
      <c r="E179" s="38">
        <f t="shared" si="52"/>
        <v>0</v>
      </c>
      <c r="F179" s="38">
        <f t="shared" si="52"/>
        <v>0</v>
      </c>
      <c r="G179" s="38"/>
      <c r="H179" s="31">
        <f t="shared" si="48"/>
        <v>491</v>
      </c>
      <c r="I179" s="13"/>
      <c r="J179" s="17"/>
    </row>
    <row r="180" spans="1:10" ht="15.75" customHeight="1" x14ac:dyDescent="0.25">
      <c r="A180" s="22" t="s">
        <v>156</v>
      </c>
      <c r="B180" s="59"/>
      <c r="C180" s="49">
        <v>456</v>
      </c>
      <c r="D180" s="36"/>
      <c r="E180" s="36"/>
      <c r="F180" s="19"/>
      <c r="G180" s="19"/>
      <c r="H180" s="36">
        <f t="shared" si="48"/>
        <v>456</v>
      </c>
      <c r="I180" s="13"/>
      <c r="J180" s="17"/>
    </row>
    <row r="181" spans="1:10" ht="15" customHeight="1" x14ac:dyDescent="0.25">
      <c r="A181" s="22" t="s">
        <v>158</v>
      </c>
      <c r="B181" s="57"/>
      <c r="C181" s="49">
        <v>35</v>
      </c>
      <c r="D181" s="36"/>
      <c r="E181" s="36"/>
      <c r="F181" s="36"/>
      <c r="G181" s="36"/>
      <c r="H181" s="36">
        <f t="shared" si="48"/>
        <v>35</v>
      </c>
      <c r="I181" s="13"/>
      <c r="J181" s="17"/>
    </row>
    <row r="182" spans="1:10" ht="15.75" x14ac:dyDescent="0.25">
      <c r="A182" s="29" t="s">
        <v>265</v>
      </c>
      <c r="B182" s="20" t="s">
        <v>78</v>
      </c>
      <c r="C182" s="31">
        <f>+C183+C184</f>
        <v>49</v>
      </c>
      <c r="D182" s="31">
        <f t="shared" ref="D182:F182" si="53">+D183+D184</f>
        <v>0</v>
      </c>
      <c r="E182" s="31">
        <f t="shared" si="53"/>
        <v>0</v>
      </c>
      <c r="F182" s="31">
        <f t="shared" si="53"/>
        <v>0</v>
      </c>
      <c r="G182" s="31"/>
      <c r="H182" s="31">
        <f t="shared" si="48"/>
        <v>49</v>
      </c>
      <c r="I182" s="13"/>
      <c r="J182" s="17"/>
    </row>
    <row r="183" spans="1:10" ht="15.75" x14ac:dyDescent="0.25">
      <c r="A183" s="61" t="s">
        <v>201</v>
      </c>
      <c r="B183" s="62" t="s">
        <v>200</v>
      </c>
      <c r="C183" s="49">
        <v>30</v>
      </c>
      <c r="D183" s="36"/>
      <c r="E183" s="36"/>
      <c r="F183" s="36"/>
      <c r="G183" s="36"/>
      <c r="H183" s="36">
        <f t="shared" si="48"/>
        <v>30</v>
      </c>
      <c r="I183" s="13"/>
      <c r="J183" s="17"/>
    </row>
    <row r="184" spans="1:10" ht="15.75" x14ac:dyDescent="0.25">
      <c r="A184" s="61" t="s">
        <v>183</v>
      </c>
      <c r="B184" s="62" t="s">
        <v>175</v>
      </c>
      <c r="C184" s="49">
        <v>19</v>
      </c>
      <c r="D184" s="36"/>
      <c r="E184" s="36"/>
      <c r="F184" s="19"/>
      <c r="G184" s="19"/>
      <c r="H184" s="36">
        <f t="shared" si="48"/>
        <v>19</v>
      </c>
      <c r="I184" s="13"/>
      <c r="J184" s="17"/>
    </row>
    <row r="185" spans="1:10" ht="15.75" x14ac:dyDescent="0.25">
      <c r="A185" s="68" t="s">
        <v>273</v>
      </c>
      <c r="B185" s="20" t="s">
        <v>272</v>
      </c>
      <c r="C185" s="103">
        <f>+C186+C187+C188+C189+C190+C191+C192+C193+C194+C195</f>
        <v>6844</v>
      </c>
      <c r="D185" s="103">
        <f t="shared" ref="D185:H185" si="54">+D186+D187+D188+D189+D190+D191+D192+D193+D194+D195</f>
        <v>0</v>
      </c>
      <c r="E185" s="103">
        <f t="shared" si="54"/>
        <v>0</v>
      </c>
      <c r="F185" s="103">
        <f t="shared" si="54"/>
        <v>0</v>
      </c>
      <c r="G185" s="103">
        <f t="shared" si="54"/>
        <v>0</v>
      </c>
      <c r="H185" s="103">
        <f t="shared" si="54"/>
        <v>6844</v>
      </c>
      <c r="I185" s="13"/>
      <c r="J185" s="17"/>
    </row>
    <row r="186" spans="1:10" ht="31.5" x14ac:dyDescent="0.25">
      <c r="A186" s="22" t="s">
        <v>480</v>
      </c>
      <c r="B186" s="55"/>
      <c r="C186" s="36">
        <v>1499</v>
      </c>
      <c r="D186" s="36"/>
      <c r="E186" s="19"/>
      <c r="F186" s="19"/>
      <c r="G186" s="19"/>
      <c r="H186" s="36">
        <f t="shared" ref="H186:H195" si="55">+C186+D186+E186+F186</f>
        <v>1499</v>
      </c>
      <c r="I186" s="13"/>
      <c r="J186" s="17"/>
    </row>
    <row r="187" spans="1:10" ht="15.75" x14ac:dyDescent="0.25">
      <c r="A187" s="23" t="s">
        <v>444</v>
      </c>
      <c r="B187" s="55"/>
      <c r="C187" s="36">
        <v>600</v>
      </c>
      <c r="D187" s="36"/>
      <c r="E187" s="19"/>
      <c r="F187" s="19"/>
      <c r="G187" s="19"/>
      <c r="H187" s="36">
        <f t="shared" si="55"/>
        <v>600</v>
      </c>
      <c r="I187" s="13"/>
      <c r="J187" s="17"/>
    </row>
    <row r="188" spans="1:10" ht="15.75" x14ac:dyDescent="0.25">
      <c r="A188" s="114" t="s">
        <v>446</v>
      </c>
      <c r="B188" s="62"/>
      <c r="C188" s="66">
        <v>993</v>
      </c>
      <c r="D188" s="66"/>
      <c r="E188" s="39"/>
      <c r="F188" s="39"/>
      <c r="G188" s="39"/>
      <c r="H188" s="36">
        <f>+G188+C188</f>
        <v>993</v>
      </c>
      <c r="I188" s="13"/>
      <c r="J188" s="17"/>
    </row>
    <row r="189" spans="1:10" ht="33.75" customHeight="1" x14ac:dyDescent="0.25">
      <c r="A189" s="61" t="s">
        <v>441</v>
      </c>
      <c r="B189" s="62"/>
      <c r="C189" s="66">
        <v>959</v>
      </c>
      <c r="D189" s="66"/>
      <c r="E189" s="39"/>
      <c r="F189" s="39">
        <v>0</v>
      </c>
      <c r="G189" s="39">
        <v>0</v>
      </c>
      <c r="H189" s="36">
        <f>+G189+C189</f>
        <v>959</v>
      </c>
      <c r="I189" s="13"/>
      <c r="J189" s="17"/>
    </row>
    <row r="190" spans="1:10" ht="15.75" x14ac:dyDescent="0.25">
      <c r="A190" s="23" t="s">
        <v>445</v>
      </c>
      <c r="B190" s="43"/>
      <c r="C190" s="36">
        <v>764</v>
      </c>
      <c r="D190" s="36"/>
      <c r="E190" s="19"/>
      <c r="F190" s="19">
        <v>0</v>
      </c>
      <c r="G190" s="19">
        <v>0</v>
      </c>
      <c r="H190" s="36">
        <f>+G190+C190</f>
        <v>764</v>
      </c>
      <c r="I190" s="13"/>
      <c r="J190" s="17"/>
    </row>
    <row r="191" spans="1:10" ht="31.5" x14ac:dyDescent="0.25">
      <c r="A191" s="61" t="s">
        <v>283</v>
      </c>
      <c r="B191" s="62"/>
      <c r="C191" s="36">
        <v>5</v>
      </c>
      <c r="D191" s="36"/>
      <c r="E191" s="19"/>
      <c r="F191" s="19"/>
      <c r="G191" s="19"/>
      <c r="H191" s="36">
        <f t="shared" si="55"/>
        <v>5</v>
      </c>
      <c r="I191" s="13"/>
      <c r="J191" s="17"/>
    </row>
    <row r="192" spans="1:10" ht="15.75" x14ac:dyDescent="0.25">
      <c r="A192" s="61" t="s">
        <v>284</v>
      </c>
      <c r="B192" s="62"/>
      <c r="C192" s="36">
        <v>1028</v>
      </c>
      <c r="D192" s="36"/>
      <c r="E192" s="19"/>
      <c r="F192" s="19"/>
      <c r="G192" s="19"/>
      <c r="H192" s="36">
        <f>+G192+C192</f>
        <v>1028</v>
      </c>
      <c r="I192" s="13"/>
      <c r="J192" s="17"/>
    </row>
    <row r="193" spans="1:10" ht="27" customHeight="1" x14ac:dyDescent="0.25">
      <c r="A193" s="22" t="s">
        <v>276</v>
      </c>
      <c r="B193" s="55"/>
      <c r="C193" s="36">
        <v>463</v>
      </c>
      <c r="D193" s="36"/>
      <c r="E193" s="19"/>
      <c r="F193" s="19"/>
      <c r="G193" s="19"/>
      <c r="H193" s="36">
        <f t="shared" si="55"/>
        <v>463</v>
      </c>
      <c r="I193" s="13"/>
      <c r="J193" s="17"/>
    </row>
    <row r="194" spans="1:10" ht="15.75" x14ac:dyDescent="0.25">
      <c r="A194" s="26" t="s">
        <v>277</v>
      </c>
      <c r="B194" s="118"/>
      <c r="C194" s="36">
        <v>478</v>
      </c>
      <c r="D194" s="64"/>
      <c r="E194" s="19"/>
      <c r="F194" s="19"/>
      <c r="G194" s="19"/>
      <c r="H194" s="36">
        <f>+G194+C194</f>
        <v>478</v>
      </c>
      <c r="I194" s="13"/>
      <c r="J194" s="17"/>
    </row>
    <row r="195" spans="1:10" ht="35.25" customHeight="1" x14ac:dyDescent="0.25">
      <c r="A195" s="22" t="s">
        <v>285</v>
      </c>
      <c r="B195" s="55"/>
      <c r="C195" s="36">
        <v>55</v>
      </c>
      <c r="D195" s="36"/>
      <c r="E195" s="19"/>
      <c r="F195" s="19"/>
      <c r="G195" s="19"/>
      <c r="H195" s="36">
        <f t="shared" si="55"/>
        <v>55</v>
      </c>
      <c r="I195" s="13"/>
      <c r="J195" s="17"/>
    </row>
    <row r="196" spans="1:10" ht="35.25" customHeight="1" x14ac:dyDescent="0.25">
      <c r="A196" s="68" t="s">
        <v>599</v>
      </c>
      <c r="B196" s="20" t="s">
        <v>601</v>
      </c>
      <c r="C196" s="31">
        <f>C197+C198</f>
        <v>847</v>
      </c>
      <c r="D196" s="31">
        <f t="shared" ref="D196:H196" si="56">D197+D198</f>
        <v>0</v>
      </c>
      <c r="E196" s="31">
        <f t="shared" si="56"/>
        <v>0</v>
      </c>
      <c r="F196" s="31">
        <f t="shared" si="56"/>
        <v>0</v>
      </c>
      <c r="G196" s="31">
        <f t="shared" si="56"/>
        <v>2000</v>
      </c>
      <c r="H196" s="31">
        <f t="shared" si="56"/>
        <v>2847</v>
      </c>
      <c r="I196" s="13"/>
      <c r="J196" s="17"/>
    </row>
    <row r="197" spans="1:10" ht="32.25" customHeight="1" x14ac:dyDescent="0.25">
      <c r="A197" s="63" t="s">
        <v>600</v>
      </c>
      <c r="B197" s="20"/>
      <c r="C197" s="36">
        <v>837</v>
      </c>
      <c r="D197" s="36"/>
      <c r="E197" s="19"/>
      <c r="F197" s="19">
        <v>0</v>
      </c>
      <c r="G197" s="132">
        <v>2000</v>
      </c>
      <c r="H197" s="36">
        <f>+G197+C197</f>
        <v>2837</v>
      </c>
      <c r="I197" s="13"/>
      <c r="J197" s="17"/>
    </row>
    <row r="198" spans="1:10" ht="32.25" customHeight="1" x14ac:dyDescent="0.25">
      <c r="A198" s="25" t="s">
        <v>613</v>
      </c>
      <c r="B198" s="20"/>
      <c r="C198" s="36">
        <v>10</v>
      </c>
      <c r="D198" s="36"/>
      <c r="E198" s="19"/>
      <c r="F198" s="19"/>
      <c r="G198" s="19"/>
      <c r="H198" s="36">
        <v>10</v>
      </c>
      <c r="I198" s="13"/>
      <c r="J198" s="17"/>
    </row>
    <row r="199" spans="1:10" ht="14.25" customHeight="1" x14ac:dyDescent="0.25">
      <c r="A199" s="68" t="s">
        <v>599</v>
      </c>
      <c r="B199" s="20" t="s">
        <v>628</v>
      </c>
      <c r="C199" s="31">
        <f>+C200+C201</f>
        <v>20</v>
      </c>
      <c r="D199" s="31">
        <f t="shared" ref="D199:H199" si="57">+D200+D201</f>
        <v>0</v>
      </c>
      <c r="E199" s="31">
        <f t="shared" si="57"/>
        <v>0</v>
      </c>
      <c r="F199" s="31">
        <f t="shared" si="57"/>
        <v>0</v>
      </c>
      <c r="G199" s="31">
        <f t="shared" si="57"/>
        <v>100</v>
      </c>
      <c r="H199" s="31">
        <f t="shared" si="57"/>
        <v>120</v>
      </c>
      <c r="I199" s="13"/>
      <c r="J199" s="17"/>
    </row>
    <row r="200" spans="1:10" ht="35.25" customHeight="1" x14ac:dyDescent="0.25">
      <c r="A200" s="22" t="s">
        <v>629</v>
      </c>
      <c r="B200" s="20"/>
      <c r="C200" s="36">
        <v>10</v>
      </c>
      <c r="D200" s="36"/>
      <c r="E200" s="19"/>
      <c r="F200" s="19"/>
      <c r="G200" s="19">
        <v>100</v>
      </c>
      <c r="H200" s="36">
        <v>110</v>
      </c>
      <c r="I200" s="13"/>
      <c r="J200" s="17"/>
    </row>
    <row r="201" spans="1:10" ht="35.25" customHeight="1" x14ac:dyDescent="0.25">
      <c r="A201" s="25" t="s">
        <v>613</v>
      </c>
      <c r="B201" s="20"/>
      <c r="C201" s="36">
        <v>10</v>
      </c>
      <c r="D201" s="36"/>
      <c r="E201" s="19"/>
      <c r="F201" s="19"/>
      <c r="G201" s="19"/>
      <c r="H201" s="36">
        <v>10</v>
      </c>
      <c r="I201" s="13"/>
      <c r="J201" s="17"/>
    </row>
    <row r="202" spans="1:10" ht="18" customHeight="1" x14ac:dyDescent="0.25">
      <c r="A202" s="29" t="s">
        <v>13</v>
      </c>
      <c r="B202" s="20" t="s">
        <v>481</v>
      </c>
      <c r="C202" s="31">
        <f t="shared" ref="C202:H202" si="58">+C205+C206+C207+C208+C209+C210+C204+C203</f>
        <v>603</v>
      </c>
      <c r="D202" s="31">
        <f t="shared" si="58"/>
        <v>0</v>
      </c>
      <c r="E202" s="31">
        <f t="shared" si="58"/>
        <v>0</v>
      </c>
      <c r="F202" s="31">
        <f t="shared" si="58"/>
        <v>0</v>
      </c>
      <c r="G202" s="31">
        <f t="shared" si="58"/>
        <v>0</v>
      </c>
      <c r="H202" s="31">
        <f t="shared" si="58"/>
        <v>603</v>
      </c>
      <c r="I202" s="13"/>
      <c r="J202" s="17"/>
    </row>
    <row r="203" spans="1:10" ht="36" customHeight="1" x14ac:dyDescent="0.25">
      <c r="A203" s="25" t="s">
        <v>613</v>
      </c>
      <c r="B203" s="20"/>
      <c r="C203" s="36">
        <v>0</v>
      </c>
      <c r="D203" s="36"/>
      <c r="E203" s="36"/>
      <c r="F203" s="36">
        <v>0</v>
      </c>
      <c r="G203" s="36">
        <v>0</v>
      </c>
      <c r="H203" s="36">
        <v>0</v>
      </c>
      <c r="I203" s="13"/>
      <c r="J203" s="17"/>
    </row>
    <row r="204" spans="1:10" ht="39" customHeight="1" x14ac:dyDescent="0.25">
      <c r="A204" s="80" t="s">
        <v>563</v>
      </c>
      <c r="B204" s="20"/>
      <c r="C204" s="36">
        <v>100</v>
      </c>
      <c r="D204" s="36"/>
      <c r="E204" s="36"/>
      <c r="F204" s="36"/>
      <c r="G204" s="36"/>
      <c r="H204" s="36">
        <v>100</v>
      </c>
      <c r="I204" s="13"/>
      <c r="J204" s="17"/>
    </row>
    <row r="205" spans="1:10" ht="50.25" customHeight="1" x14ac:dyDescent="0.25">
      <c r="A205" s="26" t="s">
        <v>432</v>
      </c>
      <c r="B205" s="55"/>
      <c r="C205" s="36">
        <v>83</v>
      </c>
      <c r="D205" s="36"/>
      <c r="E205" s="19"/>
      <c r="F205" s="19"/>
      <c r="G205" s="19"/>
      <c r="H205" s="36">
        <f t="shared" ref="H205:H212" si="59">+C205+D205+E205+F205</f>
        <v>83</v>
      </c>
      <c r="I205" s="13"/>
      <c r="J205" s="17"/>
    </row>
    <row r="206" spans="1:10" ht="35.25" customHeight="1" x14ac:dyDescent="0.25">
      <c r="A206" s="23" t="s">
        <v>431</v>
      </c>
      <c r="B206" s="55"/>
      <c r="C206" s="36">
        <v>210</v>
      </c>
      <c r="D206" s="36"/>
      <c r="E206" s="19"/>
      <c r="F206" s="19"/>
      <c r="G206" s="19"/>
      <c r="H206" s="36">
        <f t="shared" si="59"/>
        <v>210</v>
      </c>
      <c r="I206" s="13"/>
      <c r="J206" s="17"/>
    </row>
    <row r="207" spans="1:10" ht="35.25" customHeight="1" x14ac:dyDescent="0.25">
      <c r="A207" s="63" t="s">
        <v>433</v>
      </c>
      <c r="B207" s="55"/>
      <c r="C207" s="36">
        <v>70</v>
      </c>
      <c r="D207" s="36"/>
      <c r="E207" s="19"/>
      <c r="F207" s="19"/>
      <c r="G207" s="19"/>
      <c r="H207" s="36">
        <f t="shared" si="59"/>
        <v>70</v>
      </c>
      <c r="I207" s="13"/>
      <c r="J207" s="17"/>
    </row>
    <row r="208" spans="1:10" ht="35.25" customHeight="1" x14ac:dyDescent="0.25">
      <c r="A208" s="63" t="s">
        <v>428</v>
      </c>
      <c r="B208" s="55"/>
      <c r="C208" s="36">
        <v>50</v>
      </c>
      <c r="D208" s="36"/>
      <c r="E208" s="19"/>
      <c r="F208" s="19"/>
      <c r="G208" s="19"/>
      <c r="H208" s="36">
        <f t="shared" si="59"/>
        <v>50</v>
      </c>
      <c r="I208" s="13"/>
      <c r="J208" s="17"/>
    </row>
    <row r="209" spans="1:10" ht="31.5" x14ac:dyDescent="0.25">
      <c r="A209" s="23" t="s">
        <v>426</v>
      </c>
      <c r="B209" s="23"/>
      <c r="C209" s="36">
        <v>20</v>
      </c>
      <c r="D209" s="36"/>
      <c r="E209" s="19"/>
      <c r="F209" s="19"/>
      <c r="G209" s="19"/>
      <c r="H209" s="36">
        <f t="shared" si="59"/>
        <v>20</v>
      </c>
      <c r="I209" s="13"/>
      <c r="J209" s="17"/>
    </row>
    <row r="210" spans="1:10" ht="15.75" x14ac:dyDescent="0.25">
      <c r="A210" s="43" t="s">
        <v>427</v>
      </c>
      <c r="B210" s="43"/>
      <c r="C210" s="36">
        <v>70</v>
      </c>
      <c r="D210" s="36"/>
      <c r="E210" s="19"/>
      <c r="F210" s="19"/>
      <c r="G210" s="19"/>
      <c r="H210" s="36">
        <f t="shared" si="59"/>
        <v>70</v>
      </c>
      <c r="I210" s="13"/>
      <c r="J210" s="17"/>
    </row>
    <row r="211" spans="1:10" ht="15.75" x14ac:dyDescent="0.25">
      <c r="A211" s="29" t="s">
        <v>10</v>
      </c>
      <c r="B211" s="32" t="s">
        <v>80</v>
      </c>
      <c r="C211" s="31">
        <f>+C215+C213</f>
        <v>1882</v>
      </c>
      <c r="D211" s="31">
        <f>+D215+D213</f>
        <v>0</v>
      </c>
      <c r="E211" s="31">
        <f>+E215+E213</f>
        <v>0</v>
      </c>
      <c r="F211" s="31">
        <f>+F215+F213</f>
        <v>0</v>
      </c>
      <c r="G211" s="31"/>
      <c r="H211" s="31">
        <f t="shared" si="59"/>
        <v>1882</v>
      </c>
      <c r="I211" s="13"/>
      <c r="J211" s="17"/>
    </row>
    <row r="212" spans="1:10" ht="15.75" x14ac:dyDescent="0.25">
      <c r="A212" s="29" t="s">
        <v>146</v>
      </c>
      <c r="B212" s="32" t="s">
        <v>147</v>
      </c>
      <c r="C212" s="31">
        <f>C216</f>
        <v>1821</v>
      </c>
      <c r="D212" s="31">
        <f t="shared" ref="D212:F212" si="60">D216</f>
        <v>0</v>
      </c>
      <c r="E212" s="31">
        <f t="shared" si="60"/>
        <v>0</v>
      </c>
      <c r="F212" s="31">
        <f t="shared" si="60"/>
        <v>0</v>
      </c>
      <c r="G212" s="31"/>
      <c r="H212" s="31">
        <f t="shared" si="59"/>
        <v>1821</v>
      </c>
      <c r="I212" s="13"/>
      <c r="J212" s="17"/>
    </row>
    <row r="213" spans="1:10" ht="15.75" x14ac:dyDescent="0.25">
      <c r="A213" s="29" t="s">
        <v>296</v>
      </c>
      <c r="B213" s="32" t="s">
        <v>81</v>
      </c>
      <c r="C213" s="31">
        <f>+C214</f>
        <v>25</v>
      </c>
      <c r="D213" s="31">
        <f t="shared" ref="D213:H213" si="61">+D214</f>
        <v>0</v>
      </c>
      <c r="E213" s="31">
        <f t="shared" si="61"/>
        <v>0</v>
      </c>
      <c r="F213" s="31">
        <f t="shared" si="61"/>
        <v>0</v>
      </c>
      <c r="G213" s="31">
        <f t="shared" si="61"/>
        <v>0</v>
      </c>
      <c r="H213" s="31">
        <f t="shared" si="61"/>
        <v>25</v>
      </c>
      <c r="I213" s="13"/>
      <c r="J213" s="17"/>
    </row>
    <row r="214" spans="1:10" ht="15.75" x14ac:dyDescent="0.25">
      <c r="A214" s="19" t="s">
        <v>174</v>
      </c>
      <c r="B214" s="35" t="s">
        <v>148</v>
      </c>
      <c r="C214" s="36">
        <v>25</v>
      </c>
      <c r="D214" s="36"/>
      <c r="E214" s="36"/>
      <c r="F214" s="19"/>
      <c r="G214" s="19"/>
      <c r="H214" s="36">
        <f>+C214+D214+E214+F214</f>
        <v>25</v>
      </c>
      <c r="I214" s="13"/>
      <c r="J214" s="17"/>
    </row>
    <row r="215" spans="1:10" ht="15.75" x14ac:dyDescent="0.25">
      <c r="A215" s="29" t="s">
        <v>145</v>
      </c>
      <c r="B215" s="32"/>
      <c r="C215" s="31">
        <f>+C216+C217</f>
        <v>1857</v>
      </c>
      <c r="D215" s="31">
        <f t="shared" ref="D215:F215" si="62">+D216+D217</f>
        <v>0</v>
      </c>
      <c r="E215" s="31">
        <f t="shared" si="62"/>
        <v>0</v>
      </c>
      <c r="F215" s="31">
        <f t="shared" si="62"/>
        <v>0</v>
      </c>
      <c r="G215" s="31"/>
      <c r="H215" s="31">
        <f>+C215+D215+E215+F215</f>
        <v>1857</v>
      </c>
      <c r="I215" s="13"/>
      <c r="J215" s="17"/>
    </row>
    <row r="216" spans="1:10" ht="15.75" x14ac:dyDescent="0.25">
      <c r="A216" s="19" t="s">
        <v>135</v>
      </c>
      <c r="B216" s="35" t="s">
        <v>147</v>
      </c>
      <c r="C216" s="36">
        <v>1821</v>
      </c>
      <c r="D216" s="36"/>
      <c r="E216" s="36"/>
      <c r="F216" s="19"/>
      <c r="G216" s="19"/>
      <c r="H216" s="36">
        <f>+C216+D216+E216+F216</f>
        <v>1821</v>
      </c>
      <c r="I216" s="13"/>
      <c r="J216" s="17"/>
    </row>
    <row r="217" spans="1:10" ht="15.75" x14ac:dyDescent="0.25">
      <c r="A217" s="39" t="s">
        <v>213</v>
      </c>
      <c r="B217" s="35" t="s">
        <v>218</v>
      </c>
      <c r="C217" s="36">
        <v>36</v>
      </c>
      <c r="D217" s="36"/>
      <c r="E217" s="36"/>
      <c r="F217" s="19"/>
      <c r="G217" s="19"/>
      <c r="H217" s="36">
        <f>+C217+D217+E217+F217</f>
        <v>36</v>
      </c>
      <c r="I217" s="13"/>
      <c r="J217" s="17"/>
    </row>
    <row r="218" spans="1:10" ht="15.75" x14ac:dyDescent="0.25">
      <c r="A218" s="29" t="s">
        <v>230</v>
      </c>
      <c r="B218" s="32" t="s">
        <v>82</v>
      </c>
      <c r="C218" s="31">
        <f>+C219+C220+C221+C222+C223+C224+C225</f>
        <v>20763</v>
      </c>
      <c r="D218" s="31">
        <f t="shared" ref="D218:H218" si="63">+D219+D220+D221+D222+D223+D224+D225</f>
        <v>0</v>
      </c>
      <c r="E218" s="31">
        <f t="shared" si="63"/>
        <v>0</v>
      </c>
      <c r="F218" s="31">
        <f t="shared" si="63"/>
        <v>0</v>
      </c>
      <c r="G218" s="31">
        <f t="shared" si="63"/>
        <v>571</v>
      </c>
      <c r="H218" s="31">
        <f t="shared" si="63"/>
        <v>21334</v>
      </c>
      <c r="I218" s="13"/>
      <c r="J218" s="17"/>
    </row>
    <row r="219" spans="1:10" ht="15.75" x14ac:dyDescent="0.25">
      <c r="A219" s="29" t="s">
        <v>11</v>
      </c>
      <c r="B219" s="32" t="s">
        <v>83</v>
      </c>
      <c r="C219" s="31">
        <f>+C230+C266</f>
        <v>6157</v>
      </c>
      <c r="D219" s="31">
        <f t="shared" ref="D219:H219" si="64">+D230+D266</f>
        <v>0</v>
      </c>
      <c r="E219" s="31">
        <f t="shared" si="64"/>
        <v>0</v>
      </c>
      <c r="F219" s="31">
        <f t="shared" si="64"/>
        <v>0</v>
      </c>
      <c r="G219" s="31">
        <f t="shared" si="64"/>
        <v>0</v>
      </c>
      <c r="H219" s="31">
        <f t="shared" si="64"/>
        <v>6157</v>
      </c>
      <c r="I219" s="13"/>
      <c r="J219" s="17"/>
    </row>
    <row r="220" spans="1:10" ht="15.75" x14ac:dyDescent="0.25">
      <c r="A220" s="29" t="s">
        <v>12</v>
      </c>
      <c r="B220" s="32" t="s">
        <v>84</v>
      </c>
      <c r="C220" s="31">
        <f>+C231+C236+C267</f>
        <v>3983</v>
      </c>
      <c r="D220" s="31">
        <f t="shared" ref="D220:H220" si="65">+D231+D236+D267</f>
        <v>0</v>
      </c>
      <c r="E220" s="31">
        <f t="shared" si="65"/>
        <v>0</v>
      </c>
      <c r="F220" s="31">
        <f t="shared" si="65"/>
        <v>0</v>
      </c>
      <c r="G220" s="31">
        <f>+G231+G236+G267</f>
        <v>178</v>
      </c>
      <c r="H220" s="31">
        <f t="shared" si="65"/>
        <v>4161</v>
      </c>
      <c r="I220" s="13"/>
      <c r="J220" s="17"/>
    </row>
    <row r="221" spans="1:10" ht="15.75" x14ac:dyDescent="0.25">
      <c r="A221" s="29" t="s">
        <v>179</v>
      </c>
      <c r="B221" s="32" t="s">
        <v>194</v>
      </c>
      <c r="C221" s="31">
        <f>+C232</f>
        <v>2</v>
      </c>
      <c r="D221" s="31">
        <f t="shared" ref="D221:F221" si="66">+D232</f>
        <v>0</v>
      </c>
      <c r="E221" s="31">
        <f t="shared" si="66"/>
        <v>0</v>
      </c>
      <c r="F221" s="31">
        <f t="shared" si="66"/>
        <v>0</v>
      </c>
      <c r="G221" s="31"/>
      <c r="H221" s="31">
        <f>+C221+D221+E221+F221</f>
        <v>2</v>
      </c>
      <c r="I221" s="13"/>
      <c r="J221" s="17"/>
    </row>
    <row r="222" spans="1:10" ht="15.75" x14ac:dyDescent="0.25">
      <c r="A222" s="33" t="s">
        <v>208</v>
      </c>
      <c r="B222" s="32" t="s">
        <v>210</v>
      </c>
      <c r="C222" s="31">
        <f>C233</f>
        <v>60</v>
      </c>
      <c r="D222" s="31">
        <f t="shared" ref="D222:F222" si="67">D233</f>
        <v>0</v>
      </c>
      <c r="E222" s="31">
        <f t="shared" si="67"/>
        <v>0</v>
      </c>
      <c r="F222" s="31">
        <f t="shared" si="67"/>
        <v>0</v>
      </c>
      <c r="G222" s="31"/>
      <c r="H222" s="31">
        <f>+C222+D222+E222+F222</f>
        <v>60</v>
      </c>
      <c r="I222" s="13"/>
      <c r="J222" s="17"/>
    </row>
    <row r="223" spans="1:10" ht="15.75" x14ac:dyDescent="0.25">
      <c r="A223" s="29" t="s">
        <v>152</v>
      </c>
      <c r="B223" s="32" t="s">
        <v>85</v>
      </c>
      <c r="C223" s="31">
        <f>+C226+C270+C269</f>
        <v>1935</v>
      </c>
      <c r="D223" s="31">
        <f t="shared" ref="D223:H223" si="68">+D226+D270+D269</f>
        <v>0</v>
      </c>
      <c r="E223" s="31">
        <f t="shared" si="68"/>
        <v>0</v>
      </c>
      <c r="F223" s="31">
        <f t="shared" si="68"/>
        <v>0</v>
      </c>
      <c r="G223" s="31">
        <f t="shared" si="68"/>
        <v>432</v>
      </c>
      <c r="H223" s="31">
        <f t="shared" si="68"/>
        <v>2367</v>
      </c>
      <c r="I223" s="13"/>
      <c r="J223" s="17"/>
    </row>
    <row r="224" spans="1:10" ht="15.75" x14ac:dyDescent="0.25">
      <c r="A224" s="29" t="s">
        <v>13</v>
      </c>
      <c r="B224" s="32" t="s">
        <v>86</v>
      </c>
      <c r="C224" s="31">
        <f>+C234+C258+C268+C290</f>
        <v>2273</v>
      </c>
      <c r="D224" s="31">
        <f t="shared" ref="D224:H224" si="69">+D234+D258+D268+D290</f>
        <v>0</v>
      </c>
      <c r="E224" s="31">
        <f t="shared" si="69"/>
        <v>0</v>
      </c>
      <c r="F224" s="31">
        <f t="shared" si="69"/>
        <v>0</v>
      </c>
      <c r="G224" s="31">
        <f t="shared" si="69"/>
        <v>-39</v>
      </c>
      <c r="H224" s="31">
        <f t="shared" si="69"/>
        <v>2234</v>
      </c>
      <c r="I224" s="13"/>
      <c r="J224" s="17"/>
    </row>
    <row r="225" spans="1:10" ht="15.75" x14ac:dyDescent="0.25">
      <c r="A225" s="58" t="s">
        <v>310</v>
      </c>
      <c r="B225" s="67" t="s">
        <v>275</v>
      </c>
      <c r="C225" s="31">
        <f>C295</f>
        <v>6353</v>
      </c>
      <c r="D225" s="31">
        <f t="shared" ref="D225:H225" si="70">D295</f>
        <v>0</v>
      </c>
      <c r="E225" s="31">
        <f t="shared" si="70"/>
        <v>0</v>
      </c>
      <c r="F225" s="31">
        <f t="shared" si="70"/>
        <v>0</v>
      </c>
      <c r="G225" s="31">
        <f t="shared" si="70"/>
        <v>0</v>
      </c>
      <c r="H225" s="31">
        <f t="shared" si="70"/>
        <v>6353</v>
      </c>
      <c r="I225" s="13"/>
      <c r="J225" s="17"/>
    </row>
    <row r="226" spans="1:10" ht="15.75" x14ac:dyDescent="0.25">
      <c r="A226" s="29" t="s">
        <v>89</v>
      </c>
      <c r="B226" s="32" t="s">
        <v>598</v>
      </c>
      <c r="C226" s="31">
        <f>+C227+C228</f>
        <v>200</v>
      </c>
      <c r="D226" s="31">
        <f t="shared" ref="D226:H226" si="71">+D227+D228</f>
        <v>0</v>
      </c>
      <c r="E226" s="31">
        <f t="shared" si="71"/>
        <v>0</v>
      </c>
      <c r="F226" s="31">
        <f t="shared" si="71"/>
        <v>0</v>
      </c>
      <c r="G226" s="31">
        <f t="shared" si="71"/>
        <v>0</v>
      </c>
      <c r="H226" s="31">
        <f t="shared" si="71"/>
        <v>200</v>
      </c>
      <c r="I226" s="13"/>
      <c r="J226" s="17"/>
    </row>
    <row r="227" spans="1:10" ht="15.75" x14ac:dyDescent="0.25">
      <c r="A227" s="19" t="s">
        <v>440</v>
      </c>
      <c r="B227" s="55" t="s">
        <v>87</v>
      </c>
      <c r="C227" s="31">
        <v>125</v>
      </c>
      <c r="D227" s="31"/>
      <c r="E227" s="36"/>
      <c r="F227" s="19">
        <v>0</v>
      </c>
      <c r="G227" s="19"/>
      <c r="H227" s="36">
        <f>+C227+D227+E227+F227</f>
        <v>125</v>
      </c>
      <c r="I227" s="13"/>
      <c r="J227" s="17"/>
    </row>
    <row r="228" spans="1:10" ht="15.75" x14ac:dyDescent="0.25">
      <c r="A228" s="19" t="s">
        <v>546</v>
      </c>
      <c r="B228" s="55" t="s">
        <v>87</v>
      </c>
      <c r="C228" s="36">
        <v>75</v>
      </c>
      <c r="D228" s="36"/>
      <c r="E228" s="36">
        <v>0</v>
      </c>
      <c r="F228" s="19">
        <v>0</v>
      </c>
      <c r="G228" s="19"/>
      <c r="H228" s="36">
        <v>75</v>
      </c>
      <c r="I228" s="13"/>
      <c r="J228" s="17"/>
    </row>
    <row r="229" spans="1:10" ht="15.75" x14ac:dyDescent="0.25">
      <c r="A229" s="29" t="s">
        <v>90</v>
      </c>
      <c r="B229" s="20" t="s">
        <v>88</v>
      </c>
      <c r="C229" s="31">
        <f>+C230+C231+C234+C232+C233</f>
        <v>6030</v>
      </c>
      <c r="D229" s="31">
        <f t="shared" ref="D229:H229" si="72">+D230+D231+D234+D232+D233</f>
        <v>0</v>
      </c>
      <c r="E229" s="31">
        <f t="shared" si="72"/>
        <v>0</v>
      </c>
      <c r="F229" s="31">
        <f t="shared" si="72"/>
        <v>0</v>
      </c>
      <c r="G229" s="31">
        <f t="shared" si="72"/>
        <v>0</v>
      </c>
      <c r="H229" s="31">
        <f t="shared" si="72"/>
        <v>6030</v>
      </c>
      <c r="I229" s="13"/>
      <c r="J229" s="17"/>
    </row>
    <row r="230" spans="1:10" ht="15.75" x14ac:dyDescent="0.25">
      <c r="A230" s="19" t="s">
        <v>11</v>
      </c>
      <c r="B230" s="35" t="s">
        <v>83</v>
      </c>
      <c r="C230" s="36">
        <v>4000</v>
      </c>
      <c r="D230" s="36"/>
      <c r="E230" s="36"/>
      <c r="F230" s="19"/>
      <c r="G230" s="19"/>
      <c r="H230" s="36">
        <f>+C230+D230+E230+F230</f>
        <v>4000</v>
      </c>
      <c r="I230" s="13"/>
      <c r="J230" s="17"/>
    </row>
    <row r="231" spans="1:10" ht="15.75" x14ac:dyDescent="0.25">
      <c r="A231" s="19" t="s">
        <v>12</v>
      </c>
      <c r="B231" s="35" t="s">
        <v>84</v>
      </c>
      <c r="C231" s="36">
        <v>1778</v>
      </c>
      <c r="D231" s="36"/>
      <c r="E231" s="36"/>
      <c r="F231" s="19"/>
      <c r="G231" s="19"/>
      <c r="H231" s="36">
        <f>+C231+E231+F231+G231</f>
        <v>1778</v>
      </c>
      <c r="I231" s="13"/>
      <c r="J231" s="17"/>
    </row>
    <row r="232" spans="1:10" ht="15.75" x14ac:dyDescent="0.25">
      <c r="A232" s="19" t="s">
        <v>179</v>
      </c>
      <c r="B232" s="35" t="s">
        <v>193</v>
      </c>
      <c r="C232" s="36">
        <v>2</v>
      </c>
      <c r="D232" s="36"/>
      <c r="E232" s="36"/>
      <c r="F232" s="19"/>
      <c r="G232" s="19"/>
      <c r="H232" s="36">
        <f>+C232+D232+E232+F232</f>
        <v>2</v>
      </c>
      <c r="I232" s="13"/>
      <c r="J232" s="17"/>
    </row>
    <row r="233" spans="1:10" ht="15.75" x14ac:dyDescent="0.25">
      <c r="A233" s="39" t="s">
        <v>208</v>
      </c>
      <c r="B233" s="35" t="s">
        <v>210</v>
      </c>
      <c r="C233" s="36">
        <v>60</v>
      </c>
      <c r="D233" s="36"/>
      <c r="E233" s="36"/>
      <c r="F233" s="19"/>
      <c r="G233" s="19"/>
      <c r="H233" s="36">
        <f>+C233+D233+E233+F233</f>
        <v>60</v>
      </c>
      <c r="I233" s="13"/>
      <c r="J233" s="17"/>
    </row>
    <row r="234" spans="1:10" ht="15.75" x14ac:dyDescent="0.25">
      <c r="A234" s="19" t="s">
        <v>226</v>
      </c>
      <c r="B234" s="35" t="s">
        <v>86</v>
      </c>
      <c r="C234" s="36">
        <v>190</v>
      </c>
      <c r="D234" s="36"/>
      <c r="E234" s="36"/>
      <c r="F234" s="19"/>
      <c r="G234" s="19"/>
      <c r="H234" s="36">
        <f>+C234+D234+E234+F234</f>
        <v>190</v>
      </c>
      <c r="I234" s="13"/>
      <c r="J234" s="17"/>
    </row>
    <row r="235" spans="1:10" ht="15.75" x14ac:dyDescent="0.25">
      <c r="A235" s="29" t="s">
        <v>91</v>
      </c>
      <c r="B235" s="20" t="s">
        <v>88</v>
      </c>
      <c r="C235" s="31">
        <f>+C236+C258</f>
        <v>2050</v>
      </c>
      <c r="D235" s="31">
        <f t="shared" ref="D235:H235" si="73">+D236+D258</f>
        <v>0</v>
      </c>
      <c r="E235" s="31">
        <f t="shared" si="73"/>
        <v>0</v>
      </c>
      <c r="F235" s="31">
        <f t="shared" si="73"/>
        <v>0</v>
      </c>
      <c r="G235" s="31">
        <f t="shared" si="73"/>
        <v>114</v>
      </c>
      <c r="H235" s="31">
        <f t="shared" si="73"/>
        <v>2164</v>
      </c>
      <c r="I235" s="13"/>
      <c r="J235" s="17"/>
    </row>
    <row r="236" spans="1:10" ht="15.75" x14ac:dyDescent="0.25">
      <c r="A236" s="29" t="s">
        <v>9</v>
      </c>
      <c r="B236" s="20"/>
      <c r="C236" s="30">
        <f>+C237+C238+C239+C243+C244+C245+C246+C247+C248+C249+C250+C251+C252+C253+C254+C255+C241+C242+C240</f>
        <v>845</v>
      </c>
      <c r="D236" s="30">
        <f t="shared" ref="D236:H236" si="74">+D237+D238+D239+D243+D244+D245+D246+D247+D248+D249+D250+D251+D252+D253+D254+D255+D241+D242+D240</f>
        <v>0</v>
      </c>
      <c r="E236" s="30">
        <f t="shared" si="74"/>
        <v>0</v>
      </c>
      <c r="F236" s="30">
        <f t="shared" si="74"/>
        <v>0</v>
      </c>
      <c r="G236" s="30">
        <f t="shared" si="74"/>
        <v>153</v>
      </c>
      <c r="H236" s="30">
        <f t="shared" si="74"/>
        <v>998</v>
      </c>
      <c r="I236" s="13"/>
      <c r="J236" s="17"/>
    </row>
    <row r="237" spans="1:10" ht="15.75" x14ac:dyDescent="0.25">
      <c r="A237" s="22" t="s">
        <v>252</v>
      </c>
      <c r="B237" s="55"/>
      <c r="C237" s="36">
        <v>10</v>
      </c>
      <c r="D237" s="36"/>
      <c r="E237" s="36"/>
      <c r="F237" s="36"/>
      <c r="G237" s="36"/>
      <c r="H237" s="36">
        <f t="shared" ref="H237:H263" si="75">+C237+D237+E237+F237</f>
        <v>10</v>
      </c>
      <c r="I237" s="13"/>
      <c r="J237" s="17"/>
    </row>
    <row r="238" spans="1:10" ht="15.75" x14ac:dyDescent="0.25">
      <c r="A238" s="22" t="s">
        <v>379</v>
      </c>
      <c r="B238" s="55"/>
      <c r="C238" s="36">
        <v>200</v>
      </c>
      <c r="D238" s="36"/>
      <c r="E238" s="36"/>
      <c r="F238" s="36"/>
      <c r="G238" s="36"/>
      <c r="H238" s="36">
        <f t="shared" si="75"/>
        <v>200</v>
      </c>
      <c r="I238" s="13"/>
      <c r="J238" s="17"/>
    </row>
    <row r="239" spans="1:10" ht="15.75" x14ac:dyDescent="0.25">
      <c r="A239" s="22" t="s">
        <v>378</v>
      </c>
      <c r="B239" s="55"/>
      <c r="C239" s="36">
        <v>10</v>
      </c>
      <c r="D239" s="36"/>
      <c r="E239" s="36"/>
      <c r="F239" s="36"/>
      <c r="G239" s="36"/>
      <c r="H239" s="36">
        <f t="shared" si="75"/>
        <v>10</v>
      </c>
      <c r="I239" s="13"/>
      <c r="J239" s="17"/>
    </row>
    <row r="240" spans="1:10" ht="15.75" x14ac:dyDescent="0.25">
      <c r="A240" s="22" t="s">
        <v>649</v>
      </c>
      <c r="B240" s="55"/>
      <c r="C240" s="36">
        <v>0</v>
      </c>
      <c r="D240" s="36"/>
      <c r="E240" s="36"/>
      <c r="F240" s="36"/>
      <c r="G240" s="36">
        <v>200</v>
      </c>
      <c r="H240" s="36">
        <v>200</v>
      </c>
      <c r="I240" s="13"/>
      <c r="J240" s="17"/>
    </row>
    <row r="241" spans="1:10" ht="15.75" x14ac:dyDescent="0.25">
      <c r="A241" s="22" t="s">
        <v>400</v>
      </c>
      <c r="B241" s="55"/>
      <c r="C241" s="36">
        <v>30</v>
      </c>
      <c r="D241" s="36"/>
      <c r="E241" s="36"/>
      <c r="F241" s="36"/>
      <c r="G241" s="36"/>
      <c r="H241" s="36">
        <f t="shared" si="75"/>
        <v>30</v>
      </c>
      <c r="I241" s="13"/>
      <c r="J241" s="17"/>
    </row>
    <row r="242" spans="1:10" ht="15.75" x14ac:dyDescent="0.25">
      <c r="A242" s="22" t="s">
        <v>550</v>
      </c>
      <c r="B242" s="55"/>
      <c r="C242" s="36">
        <v>300</v>
      </c>
      <c r="D242" s="36"/>
      <c r="E242" s="36"/>
      <c r="F242" s="36"/>
      <c r="G242" s="36"/>
      <c r="H242" s="36">
        <f t="shared" si="75"/>
        <v>300</v>
      </c>
      <c r="I242" s="13"/>
      <c r="J242" s="17"/>
    </row>
    <row r="243" spans="1:10" ht="15.75" x14ac:dyDescent="0.25">
      <c r="A243" s="22" t="s">
        <v>242</v>
      </c>
      <c r="B243" s="55"/>
      <c r="C243" s="36">
        <v>20</v>
      </c>
      <c r="D243" s="36"/>
      <c r="E243" s="36"/>
      <c r="F243" s="36"/>
      <c r="G243" s="36">
        <v>-19</v>
      </c>
      <c r="H243" s="36">
        <v>1</v>
      </c>
      <c r="I243" s="13"/>
      <c r="J243" s="17"/>
    </row>
    <row r="244" spans="1:10" ht="15.75" x14ac:dyDescent="0.25">
      <c r="A244" s="22" t="s">
        <v>334</v>
      </c>
      <c r="B244" s="55"/>
      <c r="C244" s="36">
        <v>20</v>
      </c>
      <c r="D244" s="36"/>
      <c r="E244" s="36"/>
      <c r="F244" s="36"/>
      <c r="G244" s="36">
        <v>-19</v>
      </c>
      <c r="H244" s="36">
        <v>1</v>
      </c>
      <c r="I244" s="13"/>
      <c r="J244" s="17"/>
    </row>
    <row r="245" spans="1:10" ht="15.75" x14ac:dyDescent="0.25">
      <c r="A245" s="22" t="s">
        <v>301</v>
      </c>
      <c r="B245" s="55"/>
      <c r="C245" s="36">
        <v>20</v>
      </c>
      <c r="D245" s="36"/>
      <c r="E245" s="36"/>
      <c r="F245" s="36"/>
      <c r="G245" s="36"/>
      <c r="H245" s="36">
        <f t="shared" si="75"/>
        <v>20</v>
      </c>
      <c r="I245" s="13"/>
      <c r="J245" s="17"/>
    </row>
    <row r="246" spans="1:10" ht="15.75" x14ac:dyDescent="0.25">
      <c r="A246" s="22" t="s">
        <v>302</v>
      </c>
      <c r="B246" s="55"/>
      <c r="C246" s="36">
        <v>70</v>
      </c>
      <c r="D246" s="36"/>
      <c r="E246" s="36"/>
      <c r="F246" s="19"/>
      <c r="G246" s="19"/>
      <c r="H246" s="36">
        <f t="shared" si="75"/>
        <v>70</v>
      </c>
      <c r="I246" s="13"/>
      <c r="J246" s="17"/>
    </row>
    <row r="247" spans="1:10" ht="15.75" x14ac:dyDescent="0.25">
      <c r="A247" s="22" t="s">
        <v>308</v>
      </c>
      <c r="B247" s="55"/>
      <c r="C247" s="36">
        <v>70</v>
      </c>
      <c r="D247" s="36"/>
      <c r="E247" s="36"/>
      <c r="F247" s="19"/>
      <c r="G247" s="19"/>
      <c r="H247" s="36">
        <f t="shared" si="75"/>
        <v>70</v>
      </c>
      <c r="I247" s="13"/>
      <c r="J247" s="17"/>
    </row>
    <row r="248" spans="1:10" ht="15.75" x14ac:dyDescent="0.25">
      <c r="A248" s="22" t="s">
        <v>303</v>
      </c>
      <c r="B248" s="55"/>
      <c r="C248" s="36">
        <v>30</v>
      </c>
      <c r="D248" s="36"/>
      <c r="E248" s="36"/>
      <c r="F248" s="19"/>
      <c r="G248" s="19"/>
      <c r="H248" s="36">
        <f t="shared" si="75"/>
        <v>30</v>
      </c>
      <c r="I248" s="13"/>
      <c r="J248" s="17"/>
    </row>
    <row r="249" spans="1:10" ht="15.75" x14ac:dyDescent="0.25">
      <c r="A249" s="22" t="s">
        <v>344</v>
      </c>
      <c r="B249" s="55"/>
      <c r="C249" s="36">
        <v>10</v>
      </c>
      <c r="D249" s="36"/>
      <c r="E249" s="36"/>
      <c r="F249" s="19"/>
      <c r="G249" s="19"/>
      <c r="H249" s="36">
        <f t="shared" si="75"/>
        <v>10</v>
      </c>
      <c r="I249" s="13"/>
      <c r="J249" s="17"/>
    </row>
    <row r="250" spans="1:10" ht="31.5" x14ac:dyDescent="0.25">
      <c r="A250" s="22" t="s">
        <v>442</v>
      </c>
      <c r="B250" s="55"/>
      <c r="C250" s="36">
        <v>25</v>
      </c>
      <c r="D250" s="36"/>
      <c r="E250" s="36"/>
      <c r="F250" s="19"/>
      <c r="G250" s="19"/>
      <c r="H250" s="36">
        <f t="shared" si="75"/>
        <v>25</v>
      </c>
      <c r="I250" s="13"/>
      <c r="J250" s="17"/>
    </row>
    <row r="251" spans="1:10" ht="15.75" x14ac:dyDescent="0.25">
      <c r="A251" s="22" t="s">
        <v>345</v>
      </c>
      <c r="B251" s="55"/>
      <c r="C251" s="36">
        <v>5</v>
      </c>
      <c r="D251" s="36"/>
      <c r="E251" s="36"/>
      <c r="F251" s="19"/>
      <c r="G251" s="19"/>
      <c r="H251" s="36">
        <f t="shared" si="75"/>
        <v>5</v>
      </c>
      <c r="I251" s="13"/>
      <c r="J251" s="17"/>
    </row>
    <row r="252" spans="1:10" ht="15.75" x14ac:dyDescent="0.25">
      <c r="A252" s="22" t="s">
        <v>380</v>
      </c>
      <c r="B252" s="55"/>
      <c r="C252" s="36">
        <v>5</v>
      </c>
      <c r="D252" s="36"/>
      <c r="E252" s="36"/>
      <c r="F252" s="19"/>
      <c r="G252" s="19"/>
      <c r="H252" s="36">
        <f t="shared" si="75"/>
        <v>5</v>
      </c>
      <c r="I252" s="13"/>
      <c r="J252" s="17"/>
    </row>
    <row r="253" spans="1:10" ht="15.75" x14ac:dyDescent="0.25">
      <c r="A253" s="22" t="s">
        <v>346</v>
      </c>
      <c r="B253" s="55"/>
      <c r="C253" s="36">
        <v>5</v>
      </c>
      <c r="D253" s="36"/>
      <c r="E253" s="36"/>
      <c r="F253" s="19"/>
      <c r="G253" s="19"/>
      <c r="H253" s="36">
        <f t="shared" si="75"/>
        <v>5</v>
      </c>
      <c r="I253" s="13"/>
      <c r="J253" s="17"/>
    </row>
    <row r="254" spans="1:10" ht="15" customHeight="1" x14ac:dyDescent="0.25">
      <c r="A254" s="22" t="s">
        <v>368</v>
      </c>
      <c r="B254" s="55"/>
      <c r="C254" s="36">
        <v>10</v>
      </c>
      <c r="D254" s="36"/>
      <c r="E254" s="36"/>
      <c r="F254" s="19"/>
      <c r="G254" s="19">
        <v>-9</v>
      </c>
      <c r="H254" s="36">
        <v>1</v>
      </c>
      <c r="I254" s="13"/>
      <c r="J254" s="17"/>
    </row>
    <row r="255" spans="1:10" ht="15.75" x14ac:dyDescent="0.25">
      <c r="A255" s="22" t="s">
        <v>381</v>
      </c>
      <c r="B255" s="55"/>
      <c r="C255" s="36">
        <v>5</v>
      </c>
      <c r="D255" s="36"/>
      <c r="E255" s="36"/>
      <c r="F255" s="19"/>
      <c r="G255" s="19"/>
      <c r="H255" s="36">
        <f t="shared" si="75"/>
        <v>5</v>
      </c>
      <c r="I255" s="13"/>
      <c r="J255" s="17"/>
    </row>
    <row r="256" spans="1:10" ht="31.5" x14ac:dyDescent="0.25">
      <c r="A256" s="26" t="s">
        <v>434</v>
      </c>
      <c r="B256" s="26"/>
      <c r="C256" s="36">
        <v>20</v>
      </c>
      <c r="D256" s="36"/>
      <c r="E256" s="36"/>
      <c r="F256" s="19"/>
      <c r="G256" s="19"/>
      <c r="H256" s="36">
        <f t="shared" si="75"/>
        <v>20</v>
      </c>
      <c r="I256" s="13"/>
      <c r="J256" s="17"/>
    </row>
    <row r="257" spans="1:10" ht="15.75" x14ac:dyDescent="0.25">
      <c r="A257" s="26" t="s">
        <v>435</v>
      </c>
      <c r="B257" s="26"/>
      <c r="C257" s="36">
        <v>30</v>
      </c>
      <c r="D257" s="36"/>
      <c r="E257" s="36"/>
      <c r="F257" s="19"/>
      <c r="G257" s="19"/>
      <c r="H257" s="36">
        <f t="shared" si="75"/>
        <v>30</v>
      </c>
      <c r="I257" s="13"/>
      <c r="J257" s="17"/>
    </row>
    <row r="258" spans="1:10" ht="15.75" x14ac:dyDescent="0.25">
      <c r="A258" s="68" t="s">
        <v>134</v>
      </c>
      <c r="B258" s="20"/>
      <c r="C258" s="30">
        <f>+C259+C260+C261+C262+C263+C264</f>
        <v>1205</v>
      </c>
      <c r="D258" s="30">
        <f t="shared" ref="D258:H258" si="76">+D259+D260+D261+D262+D263+D264</f>
        <v>0</v>
      </c>
      <c r="E258" s="30">
        <f t="shared" si="76"/>
        <v>0</v>
      </c>
      <c r="F258" s="30">
        <f t="shared" si="76"/>
        <v>0</v>
      </c>
      <c r="G258" s="30">
        <f t="shared" si="76"/>
        <v>-39</v>
      </c>
      <c r="H258" s="30">
        <f t="shared" si="76"/>
        <v>1166</v>
      </c>
      <c r="I258" s="13"/>
      <c r="J258" s="17"/>
    </row>
    <row r="259" spans="1:10" ht="15.75" x14ac:dyDescent="0.25">
      <c r="A259" s="22" t="s">
        <v>595</v>
      </c>
      <c r="B259" s="55"/>
      <c r="C259" s="36">
        <v>120</v>
      </c>
      <c r="D259" s="36"/>
      <c r="E259" s="36"/>
      <c r="F259" s="19"/>
      <c r="G259" s="19"/>
      <c r="H259" s="36">
        <f t="shared" si="75"/>
        <v>120</v>
      </c>
      <c r="I259" s="13"/>
      <c r="J259" s="17"/>
    </row>
    <row r="260" spans="1:10" ht="15.75" x14ac:dyDescent="0.25">
      <c r="A260" s="22" t="s">
        <v>373</v>
      </c>
      <c r="B260" s="55"/>
      <c r="C260" s="36">
        <v>40</v>
      </c>
      <c r="D260" s="36"/>
      <c r="E260" s="36"/>
      <c r="F260" s="19"/>
      <c r="G260" s="19">
        <v>-39</v>
      </c>
      <c r="H260" s="36">
        <v>1</v>
      </c>
      <c r="I260" s="13"/>
      <c r="J260" s="17"/>
    </row>
    <row r="261" spans="1:10" ht="15.75" x14ac:dyDescent="0.25">
      <c r="A261" s="22" t="s">
        <v>343</v>
      </c>
      <c r="B261" s="55"/>
      <c r="C261" s="36">
        <v>60</v>
      </c>
      <c r="D261" s="36"/>
      <c r="E261" s="36"/>
      <c r="F261" s="19"/>
      <c r="G261" s="19"/>
      <c r="H261" s="36">
        <f t="shared" si="75"/>
        <v>60</v>
      </c>
      <c r="I261" s="13"/>
      <c r="J261" s="17"/>
    </row>
    <row r="262" spans="1:10" ht="34.5" customHeight="1" x14ac:dyDescent="0.25">
      <c r="A262" s="22" t="s">
        <v>383</v>
      </c>
      <c r="B262" s="55"/>
      <c r="C262" s="36">
        <v>10</v>
      </c>
      <c r="D262" s="36"/>
      <c r="E262" s="36"/>
      <c r="F262" s="19"/>
      <c r="G262" s="19"/>
      <c r="H262" s="36">
        <f t="shared" si="75"/>
        <v>10</v>
      </c>
      <c r="I262" s="13"/>
      <c r="J262" s="17"/>
    </row>
    <row r="263" spans="1:10" ht="36" customHeight="1" x14ac:dyDescent="0.25">
      <c r="A263" s="22" t="s">
        <v>382</v>
      </c>
      <c r="B263" s="55"/>
      <c r="C263" s="36">
        <v>10</v>
      </c>
      <c r="D263" s="36"/>
      <c r="E263" s="36"/>
      <c r="F263" s="19"/>
      <c r="G263" s="19"/>
      <c r="H263" s="36">
        <f t="shared" si="75"/>
        <v>10</v>
      </c>
      <c r="I263" s="13"/>
      <c r="J263" s="17"/>
    </row>
    <row r="264" spans="1:10" ht="36" customHeight="1" x14ac:dyDescent="0.25">
      <c r="A264" s="22" t="s">
        <v>442</v>
      </c>
      <c r="B264" s="55"/>
      <c r="C264" s="36">
        <v>965</v>
      </c>
      <c r="D264" s="36"/>
      <c r="E264" s="36"/>
      <c r="F264" s="19"/>
      <c r="G264" s="19"/>
      <c r="H264" s="36">
        <f>C264+F264+G264</f>
        <v>965</v>
      </c>
      <c r="I264" s="13"/>
      <c r="J264" s="17"/>
    </row>
    <row r="265" spans="1:10" ht="15.75" x14ac:dyDescent="0.25">
      <c r="A265" s="29" t="s">
        <v>92</v>
      </c>
      <c r="B265" s="20" t="s">
        <v>88</v>
      </c>
      <c r="C265" s="31">
        <f>+C266+C267+C268</f>
        <v>3840</v>
      </c>
      <c r="D265" s="31">
        <f t="shared" ref="D265:H265" si="77">+D266+D267+D268</f>
        <v>0</v>
      </c>
      <c r="E265" s="31">
        <f t="shared" si="77"/>
        <v>0</v>
      </c>
      <c r="F265" s="31">
        <f t="shared" si="77"/>
        <v>0</v>
      </c>
      <c r="G265" s="31">
        <f t="shared" si="77"/>
        <v>25</v>
      </c>
      <c r="H265" s="31">
        <f t="shared" si="77"/>
        <v>3865</v>
      </c>
      <c r="I265" s="13"/>
      <c r="J265" s="17"/>
    </row>
    <row r="266" spans="1:10" ht="15.75" x14ac:dyDescent="0.25">
      <c r="A266" s="19" t="s">
        <v>2</v>
      </c>
      <c r="B266" s="55"/>
      <c r="C266" s="36">
        <v>2157</v>
      </c>
      <c r="D266" s="36"/>
      <c r="E266" s="36"/>
      <c r="F266" s="19"/>
      <c r="G266" s="19"/>
      <c r="H266" s="36">
        <f>+G266+C266</f>
        <v>2157</v>
      </c>
      <c r="I266" s="13"/>
      <c r="J266" s="17"/>
    </row>
    <row r="267" spans="1:10" ht="15.75" x14ac:dyDescent="0.25">
      <c r="A267" s="19" t="s">
        <v>57</v>
      </c>
      <c r="B267" s="55"/>
      <c r="C267" s="36">
        <v>1360</v>
      </c>
      <c r="D267" s="36"/>
      <c r="E267" s="36"/>
      <c r="F267" s="19"/>
      <c r="G267" s="19">
        <v>25</v>
      </c>
      <c r="H267" s="36">
        <f>+G267+F267+E267+C267</f>
        <v>1385</v>
      </c>
      <c r="I267" s="13"/>
      <c r="J267" s="17"/>
    </row>
    <row r="268" spans="1:10" ht="15.75" x14ac:dyDescent="0.25">
      <c r="A268" s="19" t="s">
        <v>141</v>
      </c>
      <c r="B268" s="20"/>
      <c r="C268" s="36">
        <v>323</v>
      </c>
      <c r="D268" s="36"/>
      <c r="E268" s="121"/>
      <c r="F268" s="19"/>
      <c r="G268" s="19"/>
      <c r="H268" s="36">
        <f>+C268+D268+E268+F268</f>
        <v>323</v>
      </c>
      <c r="I268" s="13"/>
      <c r="J268" s="17"/>
    </row>
    <row r="269" spans="1:10" ht="15.75" x14ac:dyDescent="0.25">
      <c r="A269" s="29" t="s">
        <v>525</v>
      </c>
      <c r="B269" s="20" t="s">
        <v>524</v>
      </c>
      <c r="C269" s="31">
        <v>305</v>
      </c>
      <c r="D269" s="31"/>
      <c r="E269" s="31"/>
      <c r="F269" s="29">
        <v>0</v>
      </c>
      <c r="G269" s="29">
        <v>91</v>
      </c>
      <c r="H269" s="31">
        <f>+C269+E269+F269+G269</f>
        <v>396</v>
      </c>
      <c r="I269" s="13"/>
      <c r="J269" s="17"/>
    </row>
    <row r="270" spans="1:10" ht="15" customHeight="1" x14ac:dyDescent="0.25">
      <c r="A270" s="29" t="s">
        <v>94</v>
      </c>
      <c r="B270" s="67" t="s">
        <v>93</v>
      </c>
      <c r="C270" s="30">
        <f>+C271+C272+C273+C274+C275+C276+C277+C278+C279+C280+C281+C282+C283+C284+C286+C287+C285+C288+C289</f>
        <v>1430</v>
      </c>
      <c r="D270" s="30">
        <f t="shared" ref="D270:H270" si="78">+D271+D272+D273+D274+D275+D276+D277+D278+D279+D280+D281+D282+D283+D284+D286+D287+D285+D288+D289</f>
        <v>0</v>
      </c>
      <c r="E270" s="30">
        <f t="shared" si="78"/>
        <v>0</v>
      </c>
      <c r="F270" s="30">
        <f t="shared" si="78"/>
        <v>0</v>
      </c>
      <c r="G270" s="30">
        <f t="shared" si="78"/>
        <v>341</v>
      </c>
      <c r="H270" s="30">
        <f t="shared" si="78"/>
        <v>1771</v>
      </c>
      <c r="I270" s="13"/>
      <c r="J270" s="17"/>
    </row>
    <row r="271" spans="1:10" ht="35.25" customHeight="1" x14ac:dyDescent="0.25">
      <c r="A271" s="22" t="s">
        <v>317</v>
      </c>
      <c r="B271" s="57"/>
      <c r="C271" s="76">
        <v>60</v>
      </c>
      <c r="D271" s="36"/>
      <c r="E271" s="36"/>
      <c r="F271" s="19"/>
      <c r="G271" s="19"/>
      <c r="H271" s="36">
        <f t="shared" ref="H271:H289" si="79">+C271+D271+E271+F271</f>
        <v>60</v>
      </c>
      <c r="I271" s="13"/>
      <c r="J271" s="17"/>
    </row>
    <row r="272" spans="1:10" ht="15.75" x14ac:dyDescent="0.25">
      <c r="A272" s="22" t="s">
        <v>328</v>
      </c>
      <c r="B272" s="57"/>
      <c r="C272" s="36">
        <v>30</v>
      </c>
      <c r="D272" s="36"/>
      <c r="E272" s="36"/>
      <c r="F272" s="19"/>
      <c r="G272" s="19"/>
      <c r="H272" s="36">
        <f t="shared" si="79"/>
        <v>30</v>
      </c>
      <c r="I272" s="13"/>
      <c r="J272" s="17"/>
    </row>
    <row r="273" spans="1:10" ht="15.75" x14ac:dyDescent="0.25">
      <c r="A273" s="22" t="s">
        <v>447</v>
      </c>
      <c r="B273" s="57"/>
      <c r="C273" s="36">
        <v>65</v>
      </c>
      <c r="D273" s="36"/>
      <c r="E273" s="36"/>
      <c r="F273" s="19"/>
      <c r="G273" s="19"/>
      <c r="H273" s="36">
        <f t="shared" si="79"/>
        <v>65</v>
      </c>
      <c r="I273" s="13"/>
      <c r="J273" s="17"/>
    </row>
    <row r="274" spans="1:10" ht="15.75" x14ac:dyDescent="0.25">
      <c r="A274" s="22" t="s">
        <v>240</v>
      </c>
      <c r="B274" s="57"/>
      <c r="C274" s="36">
        <v>35</v>
      </c>
      <c r="D274" s="36"/>
      <c r="E274" s="36"/>
      <c r="F274" s="19"/>
      <c r="G274" s="19"/>
      <c r="H274" s="36">
        <f t="shared" si="79"/>
        <v>35</v>
      </c>
      <c r="I274" s="13"/>
      <c r="J274" s="17"/>
    </row>
    <row r="275" spans="1:10" ht="36" customHeight="1" x14ac:dyDescent="0.25">
      <c r="A275" s="22" t="s">
        <v>286</v>
      </c>
      <c r="B275" s="57"/>
      <c r="C275" s="36">
        <v>450</v>
      </c>
      <c r="D275" s="36"/>
      <c r="E275" s="36"/>
      <c r="F275" s="19"/>
      <c r="G275" s="19"/>
      <c r="H275" s="36">
        <f t="shared" si="79"/>
        <v>450</v>
      </c>
      <c r="I275" s="13"/>
      <c r="J275" s="17"/>
    </row>
    <row r="276" spans="1:10" ht="15.75" x14ac:dyDescent="0.25">
      <c r="A276" s="22" t="s">
        <v>335</v>
      </c>
      <c r="B276" s="57"/>
      <c r="C276" s="36">
        <v>10</v>
      </c>
      <c r="D276" s="36"/>
      <c r="E276" s="36"/>
      <c r="F276" s="19"/>
      <c r="G276" s="19"/>
      <c r="H276" s="36">
        <f t="shared" si="79"/>
        <v>10</v>
      </c>
      <c r="I276" s="13"/>
      <c r="J276" s="17"/>
    </row>
    <row r="277" spans="1:10" ht="15.75" x14ac:dyDescent="0.25">
      <c r="A277" s="22" t="s">
        <v>287</v>
      </c>
      <c r="B277" s="57"/>
      <c r="C277" s="36">
        <v>10</v>
      </c>
      <c r="D277" s="36"/>
      <c r="E277" s="36"/>
      <c r="F277" s="19"/>
      <c r="G277" s="19"/>
      <c r="H277" s="36">
        <f t="shared" si="79"/>
        <v>10</v>
      </c>
      <c r="I277" s="13"/>
      <c r="J277" s="17"/>
    </row>
    <row r="278" spans="1:10" ht="15.75" x14ac:dyDescent="0.25">
      <c r="A278" s="22" t="s">
        <v>259</v>
      </c>
      <c r="B278" s="57"/>
      <c r="C278" s="36">
        <v>20</v>
      </c>
      <c r="D278" s="36"/>
      <c r="E278" s="36"/>
      <c r="F278" s="19"/>
      <c r="G278" s="19"/>
      <c r="H278" s="36">
        <f t="shared" si="79"/>
        <v>20</v>
      </c>
      <c r="I278" s="13"/>
      <c r="J278" s="17"/>
    </row>
    <row r="279" spans="1:10" ht="15.75" x14ac:dyDescent="0.25">
      <c r="A279" s="22" t="s">
        <v>288</v>
      </c>
      <c r="B279" s="57"/>
      <c r="C279" s="36">
        <v>10</v>
      </c>
      <c r="D279" s="36"/>
      <c r="E279" s="36"/>
      <c r="F279" s="19"/>
      <c r="G279" s="19"/>
      <c r="H279" s="36">
        <f t="shared" si="79"/>
        <v>10</v>
      </c>
      <c r="I279" s="13"/>
      <c r="J279" s="17"/>
    </row>
    <row r="280" spans="1:10" ht="15.75" x14ac:dyDescent="0.25">
      <c r="A280" s="22" t="s">
        <v>241</v>
      </c>
      <c r="B280" s="57"/>
      <c r="C280" s="36">
        <v>70</v>
      </c>
      <c r="D280" s="36"/>
      <c r="E280" s="36"/>
      <c r="F280" s="19"/>
      <c r="G280" s="19">
        <v>120</v>
      </c>
      <c r="H280" s="36">
        <v>190</v>
      </c>
      <c r="I280" s="13"/>
      <c r="J280" s="17"/>
    </row>
    <row r="281" spans="1:10" ht="30.75" customHeight="1" x14ac:dyDescent="0.25">
      <c r="A281" s="22" t="s">
        <v>279</v>
      </c>
      <c r="B281" s="57"/>
      <c r="C281" s="36">
        <v>50</v>
      </c>
      <c r="D281" s="36"/>
      <c r="E281" s="36"/>
      <c r="F281" s="19"/>
      <c r="G281" s="19">
        <v>10</v>
      </c>
      <c r="H281" s="36">
        <v>60</v>
      </c>
      <c r="I281" s="13"/>
      <c r="J281" s="17"/>
    </row>
    <row r="282" spans="1:10" ht="15.75" x14ac:dyDescent="0.25">
      <c r="A282" s="22" t="s">
        <v>289</v>
      </c>
      <c r="B282" s="57"/>
      <c r="C282" s="36">
        <v>125</v>
      </c>
      <c r="D282" s="36"/>
      <c r="E282" s="36"/>
      <c r="F282" s="19"/>
      <c r="G282" s="19">
        <v>200</v>
      </c>
      <c r="H282" s="36">
        <v>325</v>
      </c>
      <c r="I282" s="13"/>
      <c r="J282" s="17"/>
    </row>
    <row r="283" spans="1:10" ht="31.5" x14ac:dyDescent="0.25">
      <c r="A283" s="22" t="s">
        <v>336</v>
      </c>
      <c r="B283" s="56"/>
      <c r="C283" s="49">
        <v>55</v>
      </c>
      <c r="D283" s="36"/>
      <c r="E283" s="36"/>
      <c r="F283" s="19"/>
      <c r="G283" s="19">
        <v>11</v>
      </c>
      <c r="H283" s="36">
        <v>66</v>
      </c>
      <c r="I283" s="13"/>
      <c r="J283" s="17"/>
    </row>
    <row r="284" spans="1:10" ht="31.5" x14ac:dyDescent="0.25">
      <c r="A284" s="22" t="s">
        <v>314</v>
      </c>
      <c r="B284" s="57"/>
      <c r="C284" s="49">
        <v>25</v>
      </c>
      <c r="D284" s="36"/>
      <c r="E284" s="36"/>
      <c r="F284" s="19"/>
      <c r="G284" s="19"/>
      <c r="H284" s="36">
        <f t="shared" si="79"/>
        <v>25</v>
      </c>
      <c r="I284" s="13"/>
      <c r="J284" s="17"/>
    </row>
    <row r="285" spans="1:10" ht="15.75" x14ac:dyDescent="0.25">
      <c r="A285" s="22" t="s">
        <v>593</v>
      </c>
      <c r="B285" s="57"/>
      <c r="C285" s="49">
        <v>35</v>
      </c>
      <c r="D285" s="36"/>
      <c r="E285" s="36"/>
      <c r="F285" s="19"/>
      <c r="G285" s="19"/>
      <c r="H285" s="36">
        <f t="shared" si="79"/>
        <v>35</v>
      </c>
      <c r="I285" s="13"/>
      <c r="J285" s="17"/>
    </row>
    <row r="286" spans="1:10" ht="15.75" x14ac:dyDescent="0.25">
      <c r="A286" s="22" t="s">
        <v>227</v>
      </c>
      <c r="B286" s="57"/>
      <c r="C286" s="49">
        <v>115</v>
      </c>
      <c r="D286" s="36"/>
      <c r="E286" s="36"/>
      <c r="F286" s="19"/>
      <c r="G286" s="19"/>
      <c r="H286" s="36">
        <f t="shared" si="79"/>
        <v>115</v>
      </c>
      <c r="I286" s="13"/>
      <c r="J286" s="17"/>
    </row>
    <row r="287" spans="1:10" ht="15.75" x14ac:dyDescent="0.25">
      <c r="A287" s="22" t="s">
        <v>536</v>
      </c>
      <c r="B287" s="57"/>
      <c r="C287" s="49">
        <v>80</v>
      </c>
      <c r="D287" s="49"/>
      <c r="E287" s="49"/>
      <c r="F287" s="50"/>
      <c r="G287" s="50"/>
      <c r="H287" s="36">
        <f t="shared" si="79"/>
        <v>80</v>
      </c>
      <c r="I287" s="13"/>
      <c r="J287" s="17"/>
    </row>
    <row r="288" spans="1:10" ht="15.75" x14ac:dyDescent="0.25">
      <c r="A288" s="22" t="s">
        <v>592</v>
      </c>
      <c r="B288" s="57"/>
      <c r="C288" s="49">
        <v>35</v>
      </c>
      <c r="D288" s="49"/>
      <c r="E288" s="49"/>
      <c r="F288" s="50"/>
      <c r="G288" s="50"/>
      <c r="H288" s="49">
        <f t="shared" si="79"/>
        <v>35</v>
      </c>
      <c r="I288" s="13"/>
      <c r="J288" s="17"/>
    </row>
    <row r="289" spans="1:14" ht="15.75" x14ac:dyDescent="0.25">
      <c r="A289" s="22" t="s">
        <v>594</v>
      </c>
      <c r="B289" s="57"/>
      <c r="C289" s="49">
        <v>150</v>
      </c>
      <c r="D289" s="49"/>
      <c r="E289" s="49"/>
      <c r="F289" s="50"/>
      <c r="G289" s="50"/>
      <c r="H289" s="49">
        <f t="shared" si="79"/>
        <v>150</v>
      </c>
      <c r="I289" s="13"/>
      <c r="J289" s="17"/>
    </row>
    <row r="290" spans="1:14" ht="15.75" x14ac:dyDescent="0.25">
      <c r="A290" s="29" t="s">
        <v>44</v>
      </c>
      <c r="B290" s="67" t="s">
        <v>155</v>
      </c>
      <c r="C290" s="69">
        <f>C293+C292+C294+C291</f>
        <v>555</v>
      </c>
      <c r="D290" s="69">
        <f t="shared" ref="D290:H290" si="80">D293+D292+D294+D291</f>
        <v>0</v>
      </c>
      <c r="E290" s="69">
        <f t="shared" si="80"/>
        <v>0</v>
      </c>
      <c r="F290" s="69">
        <f t="shared" si="80"/>
        <v>0</v>
      </c>
      <c r="G290" s="69">
        <f t="shared" si="80"/>
        <v>0</v>
      </c>
      <c r="H290" s="69">
        <f t="shared" si="80"/>
        <v>555</v>
      </c>
      <c r="I290" s="13"/>
      <c r="J290" s="17"/>
    </row>
    <row r="291" spans="1:14" ht="31.5" x14ac:dyDescent="0.25">
      <c r="A291" s="80" t="s">
        <v>559</v>
      </c>
      <c r="B291" s="67"/>
      <c r="C291" s="70">
        <v>150</v>
      </c>
      <c r="D291" s="70"/>
      <c r="E291" s="70"/>
      <c r="F291" s="70"/>
      <c r="G291" s="70"/>
      <c r="H291" s="36">
        <v>150</v>
      </c>
      <c r="I291" s="13"/>
      <c r="J291" s="17"/>
    </row>
    <row r="292" spans="1:14" ht="15.75" x14ac:dyDescent="0.25">
      <c r="A292" s="19" t="s">
        <v>462</v>
      </c>
      <c r="B292" s="67"/>
      <c r="C292" s="70">
        <v>350</v>
      </c>
      <c r="D292" s="70"/>
      <c r="E292" s="70"/>
      <c r="F292" s="70"/>
      <c r="G292" s="70"/>
      <c r="H292" s="36">
        <f>+C292+D292+E292+F292</f>
        <v>350</v>
      </c>
      <c r="I292" s="13"/>
      <c r="J292" s="17"/>
    </row>
    <row r="293" spans="1:14" ht="33" customHeight="1" x14ac:dyDescent="0.25">
      <c r="A293" s="22" t="s">
        <v>280</v>
      </c>
      <c r="B293" s="57"/>
      <c r="C293" s="36">
        <v>30</v>
      </c>
      <c r="D293" s="36"/>
      <c r="E293" s="36"/>
      <c r="F293" s="19"/>
      <c r="G293" s="19"/>
      <c r="H293" s="36">
        <f>+C293+D293+E293+F293</f>
        <v>30</v>
      </c>
      <c r="I293" s="13"/>
      <c r="J293" s="17"/>
    </row>
    <row r="294" spans="1:14" ht="50.25" customHeight="1" x14ac:dyDescent="0.25">
      <c r="A294" s="22" t="s">
        <v>463</v>
      </c>
      <c r="B294" s="57"/>
      <c r="C294" s="36">
        <v>25</v>
      </c>
      <c r="D294" s="36"/>
      <c r="E294" s="36"/>
      <c r="F294" s="19"/>
      <c r="G294" s="19"/>
      <c r="H294" s="36">
        <f>+C294+D294+E294+F294</f>
        <v>25</v>
      </c>
      <c r="I294" s="13"/>
      <c r="J294" s="17"/>
    </row>
    <row r="295" spans="1:14" ht="15.75" x14ac:dyDescent="0.25">
      <c r="A295" s="68" t="s">
        <v>273</v>
      </c>
      <c r="B295" s="71" t="s">
        <v>275</v>
      </c>
      <c r="C295" s="72">
        <f>+C296</f>
        <v>6353</v>
      </c>
      <c r="D295" s="72">
        <f t="shared" ref="D295:H295" si="81">+D296</f>
        <v>0</v>
      </c>
      <c r="E295" s="72">
        <f t="shared" si="81"/>
        <v>0</v>
      </c>
      <c r="F295" s="72">
        <f t="shared" si="81"/>
        <v>0</v>
      </c>
      <c r="G295" s="72">
        <f t="shared" si="81"/>
        <v>0</v>
      </c>
      <c r="H295" s="72">
        <f t="shared" si="81"/>
        <v>6353</v>
      </c>
      <c r="I295" s="13"/>
      <c r="J295" s="17"/>
    </row>
    <row r="296" spans="1:14" ht="30" customHeight="1" x14ac:dyDescent="0.25">
      <c r="A296" s="22" t="s">
        <v>630</v>
      </c>
      <c r="B296" s="57"/>
      <c r="C296" s="36">
        <v>6353</v>
      </c>
      <c r="D296" s="36"/>
      <c r="E296" s="36"/>
      <c r="F296" s="19"/>
      <c r="G296" s="19"/>
      <c r="H296" s="36">
        <f>+G296+C296</f>
        <v>6353</v>
      </c>
      <c r="I296" s="13"/>
      <c r="J296" s="17"/>
    </row>
    <row r="297" spans="1:14" ht="15.75" x14ac:dyDescent="0.25">
      <c r="A297" s="33" t="s">
        <v>96</v>
      </c>
      <c r="B297" s="60" t="s">
        <v>95</v>
      </c>
      <c r="C297" s="74">
        <f>+C298+C299+C300+C301+C302</f>
        <v>37545</v>
      </c>
      <c r="D297" s="74">
        <f t="shared" ref="D297:F297" si="82">+D298+D299+D300+D301+D302</f>
        <v>0</v>
      </c>
      <c r="E297" s="74">
        <f t="shared" si="82"/>
        <v>0</v>
      </c>
      <c r="F297" s="74">
        <f t="shared" si="82"/>
        <v>0</v>
      </c>
      <c r="G297" s="74">
        <f t="shared" ref="G297" si="83">+G298+G299+G300+G301+G302</f>
        <v>2054</v>
      </c>
      <c r="H297" s="74">
        <f>+C297+D297+E297+F297+G297</f>
        <v>39599</v>
      </c>
      <c r="I297" s="13"/>
      <c r="J297" s="17"/>
    </row>
    <row r="298" spans="1:14" ht="15.75" x14ac:dyDescent="0.25">
      <c r="A298" s="29" t="s">
        <v>11</v>
      </c>
      <c r="B298" s="75" t="s">
        <v>97</v>
      </c>
      <c r="C298" s="31">
        <f t="shared" ref="C298:H299" si="84">+C304+C315+C335+C339</f>
        <v>17264</v>
      </c>
      <c r="D298" s="31">
        <f t="shared" si="84"/>
        <v>0</v>
      </c>
      <c r="E298" s="31">
        <f t="shared" si="84"/>
        <v>0</v>
      </c>
      <c r="F298" s="31">
        <f t="shared" si="84"/>
        <v>0</v>
      </c>
      <c r="G298" s="31">
        <f t="shared" si="84"/>
        <v>14</v>
      </c>
      <c r="H298" s="31">
        <f t="shared" si="84"/>
        <v>17278</v>
      </c>
      <c r="I298" s="13"/>
      <c r="J298" s="17"/>
    </row>
    <row r="299" spans="1:14" ht="15.75" x14ac:dyDescent="0.25">
      <c r="A299" s="29" t="s">
        <v>12</v>
      </c>
      <c r="B299" s="20" t="s">
        <v>98</v>
      </c>
      <c r="C299" s="31">
        <f t="shared" si="84"/>
        <v>2843</v>
      </c>
      <c r="D299" s="31">
        <f t="shared" si="84"/>
        <v>0</v>
      </c>
      <c r="E299" s="31">
        <f t="shared" si="84"/>
        <v>0</v>
      </c>
      <c r="F299" s="31">
        <f t="shared" si="84"/>
        <v>0</v>
      </c>
      <c r="G299" s="31">
        <f t="shared" si="84"/>
        <v>69</v>
      </c>
      <c r="H299" s="31">
        <f t="shared" si="84"/>
        <v>2912</v>
      </c>
      <c r="I299" s="13"/>
      <c r="J299" s="17"/>
    </row>
    <row r="300" spans="1:14" ht="15.75" x14ac:dyDescent="0.25">
      <c r="A300" s="29" t="s">
        <v>14</v>
      </c>
      <c r="B300" s="20" t="s">
        <v>99</v>
      </c>
      <c r="C300" s="31">
        <f>+C317+C330</f>
        <v>17170</v>
      </c>
      <c r="D300" s="31">
        <f t="shared" ref="D300:H300" si="85">+D317+D330</f>
        <v>0</v>
      </c>
      <c r="E300" s="31">
        <f t="shared" si="85"/>
        <v>0</v>
      </c>
      <c r="F300" s="31">
        <f t="shared" si="85"/>
        <v>0</v>
      </c>
      <c r="G300" s="31">
        <f t="shared" si="85"/>
        <v>1996</v>
      </c>
      <c r="H300" s="31">
        <f t="shared" si="85"/>
        <v>19166</v>
      </c>
      <c r="I300" s="13"/>
      <c r="J300" s="17"/>
    </row>
    <row r="301" spans="1:14" ht="15.75" x14ac:dyDescent="0.25">
      <c r="A301" s="33" t="s">
        <v>208</v>
      </c>
      <c r="B301" s="60" t="s">
        <v>209</v>
      </c>
      <c r="C301" s="31">
        <f>+C322</f>
        <v>204</v>
      </c>
      <c r="D301" s="31">
        <f t="shared" ref="D301:H301" si="86">+D322</f>
        <v>0</v>
      </c>
      <c r="E301" s="31">
        <f t="shared" si="86"/>
        <v>0</v>
      </c>
      <c r="F301" s="31">
        <f t="shared" si="86"/>
        <v>0</v>
      </c>
      <c r="G301" s="31">
        <f t="shared" si="86"/>
        <v>0</v>
      </c>
      <c r="H301" s="31">
        <f t="shared" si="86"/>
        <v>204</v>
      </c>
      <c r="I301" s="13"/>
      <c r="J301" s="17"/>
    </row>
    <row r="302" spans="1:14" ht="15.75" x14ac:dyDescent="0.25">
      <c r="A302" s="29" t="s">
        <v>13</v>
      </c>
      <c r="B302" s="20" t="s">
        <v>138</v>
      </c>
      <c r="C302" s="31">
        <f>+C310+C337+C341</f>
        <v>64</v>
      </c>
      <c r="D302" s="31">
        <f t="shared" ref="D302:G302" si="87">+D310+D337+D341</f>
        <v>0</v>
      </c>
      <c r="E302" s="31">
        <f t="shared" si="87"/>
        <v>0</v>
      </c>
      <c r="F302" s="31">
        <f t="shared" si="87"/>
        <v>0</v>
      </c>
      <c r="G302" s="31">
        <f t="shared" si="87"/>
        <v>-25</v>
      </c>
      <c r="H302" s="31">
        <f t="shared" ref="H302" si="88">+H310+H337+H341</f>
        <v>39</v>
      </c>
      <c r="I302" s="13"/>
      <c r="J302" s="17"/>
    </row>
    <row r="303" spans="1:14" ht="15.75" x14ac:dyDescent="0.25">
      <c r="A303" s="29" t="s">
        <v>222</v>
      </c>
      <c r="B303" s="20" t="s">
        <v>223</v>
      </c>
      <c r="C303" s="31">
        <f>+C304+C305+C306</f>
        <v>3583</v>
      </c>
      <c r="D303" s="31">
        <f t="shared" ref="D303:F303" si="89">+D304+D305+D306</f>
        <v>0</v>
      </c>
      <c r="E303" s="31">
        <f t="shared" si="89"/>
        <v>0</v>
      </c>
      <c r="F303" s="31">
        <f t="shared" si="89"/>
        <v>0</v>
      </c>
      <c r="G303" s="31">
        <f t="shared" ref="G303" si="90">+G304+G305+G306</f>
        <v>0</v>
      </c>
      <c r="H303" s="74">
        <f t="shared" ref="H303:H306" si="91">+C303+D303+E303+F303+G303</f>
        <v>3583</v>
      </c>
      <c r="I303" s="13"/>
      <c r="J303" s="17"/>
      <c r="K303" s="4"/>
      <c r="L303" s="4"/>
      <c r="M303" s="4"/>
      <c r="N303" s="4"/>
    </row>
    <row r="304" spans="1:14" ht="15.75" x14ac:dyDescent="0.25">
      <c r="A304" s="19" t="s">
        <v>2</v>
      </c>
      <c r="B304" s="20"/>
      <c r="C304" s="36">
        <f>+C308+C312</f>
        <v>2491</v>
      </c>
      <c r="D304" s="36">
        <f>+D308+D312</f>
        <v>0</v>
      </c>
      <c r="E304" s="36">
        <f>+E308+E312</f>
        <v>0</v>
      </c>
      <c r="F304" s="36">
        <f>+F308+F312</f>
        <v>0</v>
      </c>
      <c r="G304" s="36">
        <f>+G308+G312</f>
        <v>-44</v>
      </c>
      <c r="H304" s="36">
        <f t="shared" si="91"/>
        <v>2447</v>
      </c>
      <c r="I304" s="13"/>
      <c r="J304" s="17"/>
    </row>
    <row r="305" spans="1:10" ht="15.75" x14ac:dyDescent="0.25">
      <c r="A305" s="19" t="s">
        <v>57</v>
      </c>
      <c r="B305" s="20"/>
      <c r="C305" s="36">
        <f>+C309</f>
        <v>1052</v>
      </c>
      <c r="D305" s="36">
        <f t="shared" ref="D305:F305" si="92">+D309</f>
        <v>0</v>
      </c>
      <c r="E305" s="36">
        <f t="shared" si="92"/>
        <v>0</v>
      </c>
      <c r="F305" s="36">
        <f t="shared" si="92"/>
        <v>0</v>
      </c>
      <c r="G305" s="36">
        <f t="shared" ref="G305" si="93">+G309</f>
        <v>69</v>
      </c>
      <c r="H305" s="66">
        <f t="shared" si="91"/>
        <v>1121</v>
      </c>
      <c r="I305" s="13"/>
      <c r="J305" s="17"/>
    </row>
    <row r="306" spans="1:10" ht="15.75" x14ac:dyDescent="0.25">
      <c r="A306" s="19" t="s">
        <v>226</v>
      </c>
      <c r="B306" s="20"/>
      <c r="C306" s="36">
        <f>C310</f>
        <v>40</v>
      </c>
      <c r="D306" s="36">
        <f t="shared" ref="D306:F306" si="94">D310</f>
        <v>0</v>
      </c>
      <c r="E306" s="36">
        <f t="shared" si="94"/>
        <v>0</v>
      </c>
      <c r="F306" s="36">
        <f t="shared" si="94"/>
        <v>0</v>
      </c>
      <c r="G306" s="36">
        <f t="shared" ref="G306" si="95">G310</f>
        <v>-25</v>
      </c>
      <c r="H306" s="66">
        <f t="shared" si="91"/>
        <v>15</v>
      </c>
      <c r="I306" s="13"/>
      <c r="J306" s="17"/>
    </row>
    <row r="307" spans="1:10" ht="15.75" x14ac:dyDescent="0.25">
      <c r="A307" s="29" t="s">
        <v>224</v>
      </c>
      <c r="B307" s="20" t="s">
        <v>100</v>
      </c>
      <c r="C307" s="31">
        <f>+C308+C309+C310</f>
        <v>3482</v>
      </c>
      <c r="D307" s="31">
        <f t="shared" ref="D307:H307" si="96">+D308+D309+D310</f>
        <v>0</v>
      </c>
      <c r="E307" s="31">
        <f t="shared" si="96"/>
        <v>0</v>
      </c>
      <c r="F307" s="31">
        <f t="shared" si="96"/>
        <v>0</v>
      </c>
      <c r="G307" s="31">
        <f t="shared" si="96"/>
        <v>0</v>
      </c>
      <c r="H307" s="31">
        <f t="shared" si="96"/>
        <v>3482</v>
      </c>
      <c r="I307" s="13"/>
      <c r="J307" s="17"/>
    </row>
    <row r="308" spans="1:10" ht="15.75" x14ac:dyDescent="0.25">
      <c r="A308" s="19" t="s">
        <v>2</v>
      </c>
      <c r="B308" s="55"/>
      <c r="C308" s="36">
        <v>2390</v>
      </c>
      <c r="D308" s="36"/>
      <c r="E308" s="36"/>
      <c r="F308" s="19"/>
      <c r="G308" s="19">
        <v>-44</v>
      </c>
      <c r="H308" s="66">
        <f t="shared" ref="H308:H333" si="97">+C308+D308+E308+F308+G308</f>
        <v>2346</v>
      </c>
      <c r="I308" s="13"/>
      <c r="J308" s="17"/>
    </row>
    <row r="309" spans="1:10" ht="15.75" x14ac:dyDescent="0.25">
      <c r="A309" s="19" t="s">
        <v>57</v>
      </c>
      <c r="B309" s="55"/>
      <c r="C309" s="36">
        <v>1052</v>
      </c>
      <c r="D309" s="36"/>
      <c r="E309" s="36"/>
      <c r="F309" s="19"/>
      <c r="G309" s="19">
        <v>69</v>
      </c>
      <c r="H309" s="66">
        <f t="shared" si="97"/>
        <v>1121</v>
      </c>
      <c r="I309" s="13"/>
      <c r="J309" s="17"/>
    </row>
    <row r="310" spans="1:10" ht="15.75" x14ac:dyDescent="0.25">
      <c r="A310" s="19" t="s">
        <v>13</v>
      </c>
      <c r="B310" s="55"/>
      <c r="C310" s="36">
        <v>40</v>
      </c>
      <c r="D310" s="36"/>
      <c r="E310" s="36"/>
      <c r="F310" s="19"/>
      <c r="G310" s="19">
        <v>-25</v>
      </c>
      <c r="H310" s="66">
        <f t="shared" si="97"/>
        <v>15</v>
      </c>
      <c r="I310" s="13"/>
      <c r="J310" s="17"/>
    </row>
    <row r="311" spans="1:10" ht="15.75" x14ac:dyDescent="0.25">
      <c r="A311" s="29" t="s">
        <v>220</v>
      </c>
      <c r="B311" s="20" t="s">
        <v>221</v>
      </c>
      <c r="C311" s="31">
        <f>C312</f>
        <v>101</v>
      </c>
      <c r="D311" s="31">
        <f t="shared" ref="D311:F311" si="98">D312</f>
        <v>0</v>
      </c>
      <c r="E311" s="31">
        <f t="shared" si="98"/>
        <v>0</v>
      </c>
      <c r="F311" s="31">
        <f t="shared" si="98"/>
        <v>0</v>
      </c>
      <c r="G311" s="31">
        <v>0</v>
      </c>
      <c r="H311" s="74">
        <f t="shared" si="97"/>
        <v>101</v>
      </c>
      <c r="I311" s="13"/>
      <c r="J311" s="17"/>
    </row>
    <row r="312" spans="1:10" ht="15.75" x14ac:dyDescent="0.25">
      <c r="A312" s="19" t="s">
        <v>2</v>
      </c>
      <c r="B312" s="55"/>
      <c r="C312" s="36">
        <v>101</v>
      </c>
      <c r="D312" s="36">
        <v>0</v>
      </c>
      <c r="E312" s="36">
        <v>0</v>
      </c>
      <c r="F312" s="19">
        <v>0</v>
      </c>
      <c r="G312" s="19"/>
      <c r="H312" s="66">
        <f t="shared" si="97"/>
        <v>101</v>
      </c>
      <c r="I312" s="13"/>
      <c r="J312" s="17"/>
    </row>
    <row r="313" spans="1:10" ht="15.75" x14ac:dyDescent="0.25">
      <c r="A313" s="29" t="s">
        <v>51</v>
      </c>
      <c r="B313" s="20" t="s">
        <v>101</v>
      </c>
      <c r="C313" s="31">
        <f>+C315+C316+C317+C318</f>
        <v>25912</v>
      </c>
      <c r="D313" s="31">
        <f t="shared" ref="D313:H313" si="99">+D315+D316+D317+D318</f>
        <v>0</v>
      </c>
      <c r="E313" s="31">
        <f t="shared" si="99"/>
        <v>0</v>
      </c>
      <c r="F313" s="31">
        <f t="shared" si="99"/>
        <v>0</v>
      </c>
      <c r="G313" s="31">
        <f t="shared" si="99"/>
        <v>2054</v>
      </c>
      <c r="H313" s="31">
        <f t="shared" si="99"/>
        <v>27966</v>
      </c>
      <c r="I313" s="13"/>
      <c r="J313" s="17"/>
    </row>
    <row r="314" spans="1:10" ht="15.75" x14ac:dyDescent="0.25">
      <c r="A314" s="29" t="s">
        <v>228</v>
      </c>
      <c r="B314" s="55"/>
      <c r="C314" s="36"/>
      <c r="D314" s="31"/>
      <c r="E314" s="31"/>
      <c r="F314" s="19"/>
      <c r="G314" s="19"/>
      <c r="H314" s="36">
        <f t="shared" si="97"/>
        <v>0</v>
      </c>
      <c r="I314" s="13"/>
      <c r="J314" s="17"/>
    </row>
    <row r="315" spans="1:10" ht="15.75" x14ac:dyDescent="0.25">
      <c r="A315" s="19" t="s">
        <v>2</v>
      </c>
      <c r="B315" s="55"/>
      <c r="C315" s="36">
        <f>+C320+C325+C328</f>
        <v>8526</v>
      </c>
      <c r="D315" s="36">
        <f t="shared" ref="D315:G315" si="100">+D320+D325+D328</f>
        <v>0</v>
      </c>
      <c r="E315" s="36">
        <f t="shared" si="100"/>
        <v>0</v>
      </c>
      <c r="F315" s="36">
        <v>0</v>
      </c>
      <c r="G315" s="36">
        <f t="shared" si="100"/>
        <v>58</v>
      </c>
      <c r="H315" s="36">
        <f t="shared" si="97"/>
        <v>8584</v>
      </c>
      <c r="I315" s="13"/>
      <c r="J315" s="17"/>
    </row>
    <row r="316" spans="1:10" ht="15.75" x14ac:dyDescent="0.25">
      <c r="A316" s="19" t="s">
        <v>57</v>
      </c>
      <c r="B316" s="55"/>
      <c r="C316" s="36">
        <v>282</v>
      </c>
      <c r="D316" s="36">
        <f t="shared" ref="D316:G316" si="101">+D321+D326+D329</f>
        <v>0</v>
      </c>
      <c r="E316" s="36">
        <f t="shared" si="101"/>
        <v>0</v>
      </c>
      <c r="F316" s="36">
        <v>0</v>
      </c>
      <c r="G316" s="36">
        <f t="shared" si="101"/>
        <v>0</v>
      </c>
      <c r="H316" s="36">
        <f t="shared" si="97"/>
        <v>282</v>
      </c>
      <c r="I316" s="13"/>
      <c r="J316" s="17"/>
    </row>
    <row r="317" spans="1:10" ht="15.75" x14ac:dyDescent="0.25">
      <c r="A317" s="19" t="s">
        <v>14</v>
      </c>
      <c r="B317" s="55"/>
      <c r="C317" s="36">
        <f>C323</f>
        <v>16900</v>
      </c>
      <c r="D317" s="36">
        <f t="shared" ref="D317:G317" si="102">D323</f>
        <v>0</v>
      </c>
      <c r="E317" s="36">
        <f t="shared" si="102"/>
        <v>0</v>
      </c>
      <c r="F317" s="36">
        <f t="shared" si="102"/>
        <v>0</v>
      </c>
      <c r="G317" s="36">
        <f t="shared" si="102"/>
        <v>1996</v>
      </c>
      <c r="H317" s="66">
        <f t="shared" si="97"/>
        <v>18896</v>
      </c>
      <c r="I317" s="13"/>
      <c r="J317" s="17"/>
    </row>
    <row r="318" spans="1:10" ht="15.75" x14ac:dyDescent="0.25">
      <c r="A318" s="39" t="s">
        <v>208</v>
      </c>
      <c r="B318" s="55"/>
      <c r="C318" s="36">
        <f>C322</f>
        <v>204</v>
      </c>
      <c r="D318" s="36">
        <f t="shared" ref="D318:G318" si="103">D322</f>
        <v>0</v>
      </c>
      <c r="E318" s="36">
        <f t="shared" si="103"/>
        <v>0</v>
      </c>
      <c r="F318" s="36">
        <f t="shared" si="103"/>
        <v>0</v>
      </c>
      <c r="G318" s="36">
        <f t="shared" si="103"/>
        <v>0</v>
      </c>
      <c r="H318" s="66">
        <f t="shared" si="97"/>
        <v>204</v>
      </c>
      <c r="I318" s="13"/>
      <c r="J318" s="17"/>
    </row>
    <row r="319" spans="1:10" ht="15.75" x14ac:dyDescent="0.25">
      <c r="A319" s="29" t="s">
        <v>165</v>
      </c>
      <c r="B319" s="20" t="s">
        <v>166</v>
      </c>
      <c r="C319" s="31">
        <f>C320+C321+C322+C323</f>
        <v>24505</v>
      </c>
      <c r="D319" s="31">
        <f t="shared" ref="D319:G319" si="104">D320+D321+D322+D323</f>
        <v>0</v>
      </c>
      <c r="E319" s="31">
        <f t="shared" si="104"/>
        <v>0</v>
      </c>
      <c r="F319" s="31">
        <f t="shared" si="104"/>
        <v>0</v>
      </c>
      <c r="G319" s="31">
        <f t="shared" si="104"/>
        <v>2054</v>
      </c>
      <c r="H319" s="31">
        <f t="shared" si="97"/>
        <v>26559</v>
      </c>
      <c r="I319" s="13"/>
      <c r="J319" s="17"/>
    </row>
    <row r="320" spans="1:10" ht="15.75" x14ac:dyDescent="0.25">
      <c r="A320" s="19" t="s">
        <v>43</v>
      </c>
      <c r="B320" s="55"/>
      <c r="C320" s="36">
        <v>7306</v>
      </c>
      <c r="D320" s="36"/>
      <c r="E320" s="36"/>
      <c r="F320" s="19"/>
      <c r="G320" s="19">
        <v>58</v>
      </c>
      <c r="H320" s="66">
        <f t="shared" si="97"/>
        <v>7364</v>
      </c>
      <c r="I320" s="13"/>
      <c r="J320" s="17"/>
    </row>
    <row r="321" spans="1:10" ht="15.75" x14ac:dyDescent="0.25">
      <c r="A321" s="19" t="s">
        <v>57</v>
      </c>
      <c r="B321" s="55"/>
      <c r="C321" s="36">
        <v>95</v>
      </c>
      <c r="D321" s="36"/>
      <c r="E321" s="36"/>
      <c r="F321" s="19"/>
      <c r="G321" s="19"/>
      <c r="H321" s="66">
        <f t="shared" si="97"/>
        <v>95</v>
      </c>
      <c r="I321" s="13"/>
      <c r="J321" s="17"/>
    </row>
    <row r="322" spans="1:10" ht="15.75" x14ac:dyDescent="0.25">
      <c r="A322" s="39" t="s">
        <v>208</v>
      </c>
      <c r="B322" s="55"/>
      <c r="C322" s="36">
        <v>204</v>
      </c>
      <c r="D322" s="36"/>
      <c r="E322" s="36"/>
      <c r="F322" s="19"/>
      <c r="G322" s="19"/>
      <c r="H322" s="66">
        <f t="shared" si="97"/>
        <v>204</v>
      </c>
      <c r="I322" s="13"/>
      <c r="J322" s="17"/>
    </row>
    <row r="323" spans="1:10" ht="15.75" x14ac:dyDescent="0.25">
      <c r="A323" s="19" t="s">
        <v>14</v>
      </c>
      <c r="B323" s="55"/>
      <c r="C323" s="36">
        <v>16900</v>
      </c>
      <c r="D323" s="36"/>
      <c r="E323" s="36"/>
      <c r="F323" s="36">
        <v>0</v>
      </c>
      <c r="G323" s="36">
        <v>1996</v>
      </c>
      <c r="H323" s="66">
        <f t="shared" si="97"/>
        <v>18896</v>
      </c>
      <c r="I323" s="13"/>
      <c r="J323" s="17"/>
    </row>
    <row r="324" spans="1:10" ht="15.75" x14ac:dyDescent="0.25">
      <c r="A324" s="29" t="s">
        <v>543</v>
      </c>
      <c r="B324" s="20" t="s">
        <v>497</v>
      </c>
      <c r="C324" s="31">
        <f>+C325+C326</f>
        <v>802</v>
      </c>
      <c r="D324" s="31">
        <f t="shared" ref="D324:G324" si="105">+D325+D326</f>
        <v>0</v>
      </c>
      <c r="E324" s="31">
        <f t="shared" si="105"/>
        <v>0</v>
      </c>
      <c r="F324" s="31">
        <f t="shared" si="105"/>
        <v>0</v>
      </c>
      <c r="G324" s="31">
        <f t="shared" si="105"/>
        <v>0</v>
      </c>
      <c r="H324" s="74">
        <f t="shared" si="97"/>
        <v>802</v>
      </c>
      <c r="I324" s="13"/>
      <c r="J324" s="17"/>
    </row>
    <row r="325" spans="1:10" ht="15.75" x14ac:dyDescent="0.25">
      <c r="A325" s="19" t="s">
        <v>2</v>
      </c>
      <c r="B325" s="55"/>
      <c r="C325" s="36">
        <v>708</v>
      </c>
      <c r="D325" s="36"/>
      <c r="E325" s="36"/>
      <c r="F325" s="19">
        <v>0</v>
      </c>
      <c r="G325" s="19">
        <v>0</v>
      </c>
      <c r="H325" s="66">
        <f t="shared" si="97"/>
        <v>708</v>
      </c>
      <c r="I325" s="13"/>
      <c r="J325" s="17"/>
    </row>
    <row r="326" spans="1:10" ht="15.75" x14ac:dyDescent="0.25">
      <c r="A326" s="19" t="s">
        <v>57</v>
      </c>
      <c r="B326" s="55"/>
      <c r="C326" s="36">
        <v>94</v>
      </c>
      <c r="D326" s="36"/>
      <c r="E326" s="36"/>
      <c r="F326" s="19">
        <v>0</v>
      </c>
      <c r="G326" s="19"/>
      <c r="H326" s="66">
        <f t="shared" si="97"/>
        <v>94</v>
      </c>
      <c r="I326" s="13"/>
      <c r="J326" s="17"/>
    </row>
    <row r="327" spans="1:10" ht="15.75" x14ac:dyDescent="0.25">
      <c r="A327" s="29" t="s">
        <v>542</v>
      </c>
      <c r="B327" s="20" t="s">
        <v>498</v>
      </c>
      <c r="C327" s="31">
        <f>+C328+C329</f>
        <v>605</v>
      </c>
      <c r="D327" s="31">
        <f t="shared" ref="D327:G327" si="106">+D328+D329</f>
        <v>0</v>
      </c>
      <c r="E327" s="31">
        <f t="shared" si="106"/>
        <v>0</v>
      </c>
      <c r="F327" s="31">
        <f t="shared" si="106"/>
        <v>0</v>
      </c>
      <c r="G327" s="31">
        <f t="shared" si="106"/>
        <v>0</v>
      </c>
      <c r="H327" s="74">
        <f t="shared" si="97"/>
        <v>605</v>
      </c>
      <c r="I327" s="13"/>
      <c r="J327" s="17"/>
    </row>
    <row r="328" spans="1:10" ht="15.75" x14ac:dyDescent="0.25">
      <c r="A328" s="19" t="s">
        <v>2</v>
      </c>
      <c r="B328" s="55"/>
      <c r="C328" s="36">
        <v>512</v>
      </c>
      <c r="D328" s="36"/>
      <c r="E328" s="36"/>
      <c r="F328" s="19"/>
      <c r="G328" s="19"/>
      <c r="H328" s="66">
        <f t="shared" si="97"/>
        <v>512</v>
      </c>
      <c r="I328" s="13"/>
      <c r="J328" s="17"/>
    </row>
    <row r="329" spans="1:10" ht="15.75" x14ac:dyDescent="0.25">
      <c r="A329" s="19" t="s">
        <v>57</v>
      </c>
      <c r="B329" s="55"/>
      <c r="C329" s="36">
        <v>93</v>
      </c>
      <c r="D329" s="36"/>
      <c r="E329" s="36"/>
      <c r="F329" s="19"/>
      <c r="G329" s="19"/>
      <c r="H329" s="66">
        <f t="shared" si="97"/>
        <v>93</v>
      </c>
      <c r="I329" s="13"/>
      <c r="J329" s="17"/>
    </row>
    <row r="330" spans="1:10" ht="15.75" x14ac:dyDescent="0.25">
      <c r="A330" s="29" t="s">
        <v>103</v>
      </c>
      <c r="B330" s="20" t="s">
        <v>102</v>
      </c>
      <c r="C330" s="31">
        <f>+C331+C332+C333</f>
        <v>270</v>
      </c>
      <c r="D330" s="31">
        <f t="shared" ref="D330:G330" si="107">+D331+D332+D333</f>
        <v>0</v>
      </c>
      <c r="E330" s="31">
        <f t="shared" si="107"/>
        <v>0</v>
      </c>
      <c r="F330" s="31">
        <f t="shared" si="107"/>
        <v>0</v>
      </c>
      <c r="G330" s="31">
        <f t="shared" si="107"/>
        <v>0</v>
      </c>
      <c r="H330" s="66">
        <f t="shared" si="97"/>
        <v>270</v>
      </c>
      <c r="I330" s="13"/>
      <c r="J330" s="17"/>
    </row>
    <row r="331" spans="1:10" ht="15.75" x14ac:dyDescent="0.25">
      <c r="A331" s="19" t="s">
        <v>322</v>
      </c>
      <c r="B331" s="55"/>
      <c r="C331" s="36">
        <v>100</v>
      </c>
      <c r="D331" s="36"/>
      <c r="E331" s="36"/>
      <c r="F331" s="19"/>
      <c r="G331" s="19"/>
      <c r="H331" s="66">
        <f t="shared" si="97"/>
        <v>100</v>
      </c>
      <c r="I331" s="13"/>
      <c r="J331" s="17"/>
    </row>
    <row r="332" spans="1:10" ht="15.75" x14ac:dyDescent="0.25">
      <c r="A332" s="19" t="s">
        <v>323</v>
      </c>
      <c r="B332" s="55"/>
      <c r="C332" s="36">
        <v>30</v>
      </c>
      <c r="D332" s="36"/>
      <c r="E332" s="36"/>
      <c r="F332" s="19"/>
      <c r="G332" s="19"/>
      <c r="H332" s="66">
        <f t="shared" si="97"/>
        <v>30</v>
      </c>
      <c r="I332" s="13"/>
      <c r="J332" s="17"/>
    </row>
    <row r="333" spans="1:10" ht="15.75" x14ac:dyDescent="0.25">
      <c r="A333" s="19" t="s">
        <v>15</v>
      </c>
      <c r="B333" s="55"/>
      <c r="C333" s="36">
        <v>140</v>
      </c>
      <c r="D333" s="36"/>
      <c r="E333" s="36"/>
      <c r="F333" s="19">
        <v>0</v>
      </c>
      <c r="G333" s="19">
        <v>0</v>
      </c>
      <c r="H333" s="66">
        <f t="shared" si="97"/>
        <v>140</v>
      </c>
      <c r="I333" s="13"/>
      <c r="J333" s="17"/>
    </row>
    <row r="334" spans="1:10" ht="15.75" x14ac:dyDescent="0.25">
      <c r="A334" s="29" t="s">
        <v>16</v>
      </c>
      <c r="B334" s="20" t="s">
        <v>104</v>
      </c>
      <c r="C334" s="31">
        <f>+C335+C336+C337</f>
        <v>1863</v>
      </c>
      <c r="D334" s="31">
        <f t="shared" ref="D334:H334" si="108">+D335+D336+D337</f>
        <v>0</v>
      </c>
      <c r="E334" s="31">
        <f t="shared" si="108"/>
        <v>0</v>
      </c>
      <c r="F334" s="31">
        <f t="shared" si="108"/>
        <v>0</v>
      </c>
      <c r="G334" s="31">
        <f t="shared" si="108"/>
        <v>0</v>
      </c>
      <c r="H334" s="31">
        <f t="shared" si="108"/>
        <v>1863</v>
      </c>
      <c r="I334" s="13"/>
      <c r="J334" s="17"/>
    </row>
    <row r="335" spans="1:10" ht="15.75" x14ac:dyDescent="0.25">
      <c r="A335" s="19" t="s">
        <v>2</v>
      </c>
      <c r="B335" s="55"/>
      <c r="C335" s="36">
        <v>902</v>
      </c>
      <c r="D335" s="36"/>
      <c r="E335" s="36"/>
      <c r="F335" s="19"/>
      <c r="G335" s="19"/>
      <c r="H335" s="36">
        <f t="shared" ref="H335:H344" si="109">+C335+D335+E335+F335+G335</f>
        <v>902</v>
      </c>
      <c r="I335" s="13"/>
      <c r="J335" s="17"/>
    </row>
    <row r="336" spans="1:10" ht="15.75" x14ac:dyDescent="0.25">
      <c r="A336" s="19" t="s">
        <v>57</v>
      </c>
      <c r="B336" s="55"/>
      <c r="C336" s="36">
        <v>947</v>
      </c>
      <c r="D336" s="36"/>
      <c r="E336" s="36"/>
      <c r="F336" s="19">
        <v>0</v>
      </c>
      <c r="G336" s="19">
        <v>0</v>
      </c>
      <c r="H336" s="36">
        <f t="shared" si="109"/>
        <v>947</v>
      </c>
      <c r="I336" s="13"/>
      <c r="J336" s="17"/>
    </row>
    <row r="337" spans="1:10" ht="15.75" x14ac:dyDescent="0.25">
      <c r="A337" s="19" t="s">
        <v>195</v>
      </c>
      <c r="B337" s="55"/>
      <c r="C337" s="36">
        <v>14</v>
      </c>
      <c r="D337" s="36"/>
      <c r="E337" s="36"/>
      <c r="F337" s="19">
        <v>0</v>
      </c>
      <c r="G337" s="19"/>
      <c r="H337" s="66">
        <f t="shared" si="109"/>
        <v>14</v>
      </c>
      <c r="I337" s="13"/>
      <c r="J337" s="17"/>
    </row>
    <row r="338" spans="1:10" ht="15.75" x14ac:dyDescent="0.25">
      <c r="A338" s="29" t="s">
        <v>170</v>
      </c>
      <c r="B338" s="20" t="s">
        <v>105</v>
      </c>
      <c r="C338" s="31">
        <f>+C339+C340+C341</f>
        <v>5917</v>
      </c>
      <c r="D338" s="31">
        <f t="shared" ref="D338:G338" si="110">+D339+D340+D341</f>
        <v>0</v>
      </c>
      <c r="E338" s="31">
        <f t="shared" si="110"/>
        <v>0</v>
      </c>
      <c r="F338" s="31">
        <f t="shared" si="110"/>
        <v>0</v>
      </c>
      <c r="G338" s="31">
        <f t="shared" si="110"/>
        <v>0</v>
      </c>
      <c r="H338" s="74">
        <f t="shared" si="109"/>
        <v>5917</v>
      </c>
      <c r="I338" s="13"/>
      <c r="J338" s="17"/>
    </row>
    <row r="339" spans="1:10" ht="15.75" x14ac:dyDescent="0.25">
      <c r="A339" s="19" t="s">
        <v>2</v>
      </c>
      <c r="B339" s="55"/>
      <c r="C339" s="36">
        <f>+C343+C346+C349</f>
        <v>5345</v>
      </c>
      <c r="D339" s="36">
        <f t="shared" ref="D339:G339" si="111">+D343+D346+D349</f>
        <v>0</v>
      </c>
      <c r="E339" s="36">
        <f t="shared" si="111"/>
        <v>0</v>
      </c>
      <c r="F339" s="36">
        <f t="shared" si="111"/>
        <v>0</v>
      </c>
      <c r="G339" s="36">
        <f t="shared" si="111"/>
        <v>0</v>
      </c>
      <c r="H339" s="66">
        <f t="shared" si="109"/>
        <v>5345</v>
      </c>
      <c r="I339" s="13"/>
      <c r="J339" s="17"/>
    </row>
    <row r="340" spans="1:10" ht="15.75" x14ac:dyDescent="0.25">
      <c r="A340" s="19" t="s">
        <v>57</v>
      </c>
      <c r="B340" s="55"/>
      <c r="C340" s="36">
        <f>+C344+C347+C350+C353</f>
        <v>562</v>
      </c>
      <c r="D340" s="36">
        <f t="shared" ref="D340:G340" si="112">+D344+D347+D350+D353</f>
        <v>0</v>
      </c>
      <c r="E340" s="36">
        <f t="shared" si="112"/>
        <v>0</v>
      </c>
      <c r="F340" s="36">
        <f t="shared" si="112"/>
        <v>0</v>
      </c>
      <c r="G340" s="36">
        <f t="shared" si="112"/>
        <v>0</v>
      </c>
      <c r="H340" s="66">
        <f t="shared" si="109"/>
        <v>562</v>
      </c>
      <c r="I340" s="13"/>
      <c r="J340" s="17"/>
    </row>
    <row r="341" spans="1:10" ht="15.75" x14ac:dyDescent="0.25">
      <c r="A341" s="19" t="s">
        <v>195</v>
      </c>
      <c r="B341" s="55"/>
      <c r="C341" s="36">
        <f>+C351</f>
        <v>10</v>
      </c>
      <c r="D341" s="36">
        <f t="shared" ref="D341:H341" si="113">+D351</f>
        <v>0</v>
      </c>
      <c r="E341" s="36">
        <f t="shared" si="113"/>
        <v>0</v>
      </c>
      <c r="F341" s="36">
        <f t="shared" si="113"/>
        <v>0</v>
      </c>
      <c r="G341" s="36">
        <f t="shared" si="113"/>
        <v>0</v>
      </c>
      <c r="H341" s="36">
        <f t="shared" si="113"/>
        <v>10</v>
      </c>
      <c r="I341" s="13"/>
      <c r="J341" s="17"/>
    </row>
    <row r="342" spans="1:10" ht="15.75" x14ac:dyDescent="0.25">
      <c r="A342" s="29" t="s">
        <v>167</v>
      </c>
      <c r="B342" s="20"/>
      <c r="C342" s="31">
        <f>+C343+C344</f>
        <v>4521</v>
      </c>
      <c r="D342" s="31">
        <f t="shared" ref="D342:G342" si="114">+D343+D344</f>
        <v>0</v>
      </c>
      <c r="E342" s="31">
        <f t="shared" si="114"/>
        <v>0</v>
      </c>
      <c r="F342" s="31">
        <f t="shared" si="114"/>
        <v>0</v>
      </c>
      <c r="G342" s="31">
        <f t="shared" si="114"/>
        <v>0</v>
      </c>
      <c r="H342" s="31">
        <f t="shared" si="109"/>
        <v>4521</v>
      </c>
      <c r="I342" s="13"/>
      <c r="J342" s="17"/>
    </row>
    <row r="343" spans="1:10" ht="15.75" x14ac:dyDescent="0.25">
      <c r="A343" s="19" t="s">
        <v>2</v>
      </c>
      <c r="B343" s="55"/>
      <c r="C343" s="36">
        <v>4356</v>
      </c>
      <c r="D343" s="36"/>
      <c r="E343" s="36"/>
      <c r="F343" s="19"/>
      <c r="G343" s="19">
        <v>0</v>
      </c>
      <c r="H343" s="66">
        <f t="shared" si="109"/>
        <v>4356</v>
      </c>
      <c r="I343" s="13"/>
      <c r="J343" s="17"/>
    </row>
    <row r="344" spans="1:10" ht="15.75" x14ac:dyDescent="0.25">
      <c r="A344" s="19" t="s">
        <v>57</v>
      </c>
      <c r="B344" s="55"/>
      <c r="C344" s="36">
        <v>165</v>
      </c>
      <c r="D344" s="36"/>
      <c r="E344" s="36"/>
      <c r="F344" s="19">
        <v>0</v>
      </c>
      <c r="G344" s="19">
        <v>0</v>
      </c>
      <c r="H344" s="66">
        <f t="shared" si="109"/>
        <v>165</v>
      </c>
      <c r="I344" s="13"/>
      <c r="J344" s="17"/>
    </row>
    <row r="345" spans="1:10" ht="15.75" x14ac:dyDescent="0.25">
      <c r="A345" s="33" t="s">
        <v>168</v>
      </c>
      <c r="B345" s="62"/>
      <c r="C345" s="74">
        <f>+C346+C347</f>
        <v>397</v>
      </c>
      <c r="D345" s="74">
        <f t="shared" ref="D345:H345" si="115">+D346+D347</f>
        <v>0</v>
      </c>
      <c r="E345" s="74">
        <f t="shared" si="115"/>
        <v>0</v>
      </c>
      <c r="F345" s="74">
        <f t="shared" si="115"/>
        <v>0</v>
      </c>
      <c r="G345" s="74">
        <f t="shared" si="115"/>
        <v>0</v>
      </c>
      <c r="H345" s="74">
        <f t="shared" si="115"/>
        <v>397</v>
      </c>
      <c r="I345" s="13"/>
      <c r="J345" s="17"/>
    </row>
    <row r="346" spans="1:10" ht="15.75" x14ac:dyDescent="0.25">
      <c r="A346" s="19" t="s">
        <v>2</v>
      </c>
      <c r="B346" s="62"/>
      <c r="C346" s="36">
        <v>339</v>
      </c>
      <c r="D346" s="36"/>
      <c r="E346" s="36"/>
      <c r="F346" s="19"/>
      <c r="G346" s="19">
        <v>0</v>
      </c>
      <c r="H346" s="66">
        <f t="shared" ref="H346:H353" si="116">+C346+D346+E346+F346+G346</f>
        <v>339</v>
      </c>
      <c r="I346" s="13"/>
      <c r="J346" s="17"/>
    </row>
    <row r="347" spans="1:10" ht="15.75" x14ac:dyDescent="0.25">
      <c r="A347" s="19" t="s">
        <v>57</v>
      </c>
      <c r="B347" s="55"/>
      <c r="C347" s="36">
        <v>58</v>
      </c>
      <c r="D347" s="36"/>
      <c r="E347" s="36"/>
      <c r="F347" s="19">
        <v>0</v>
      </c>
      <c r="G347" s="19"/>
      <c r="H347" s="36">
        <f t="shared" si="116"/>
        <v>58</v>
      </c>
      <c r="I347" s="13"/>
      <c r="J347" s="17"/>
    </row>
    <row r="348" spans="1:10" ht="15.75" x14ac:dyDescent="0.25">
      <c r="A348" s="33" t="s">
        <v>169</v>
      </c>
      <c r="B348" s="62"/>
      <c r="C348" s="74">
        <f>+C349+C350+C351</f>
        <v>979</v>
      </c>
      <c r="D348" s="74">
        <f t="shared" ref="D348:H348" si="117">+D349+D350+D351</f>
        <v>0</v>
      </c>
      <c r="E348" s="74">
        <f t="shared" si="117"/>
        <v>0</v>
      </c>
      <c r="F348" s="74">
        <f t="shared" si="117"/>
        <v>0</v>
      </c>
      <c r="G348" s="74">
        <f t="shared" si="117"/>
        <v>0</v>
      </c>
      <c r="H348" s="74">
        <f t="shared" si="117"/>
        <v>979</v>
      </c>
      <c r="I348" s="13"/>
      <c r="J348" s="17"/>
    </row>
    <row r="349" spans="1:10" ht="15.75" x14ac:dyDescent="0.25">
      <c r="A349" s="19" t="s">
        <v>2</v>
      </c>
      <c r="B349" s="62"/>
      <c r="C349" s="36">
        <v>650</v>
      </c>
      <c r="D349" s="36"/>
      <c r="E349" s="36"/>
      <c r="F349" s="19">
        <v>0</v>
      </c>
      <c r="G349" s="19">
        <v>0</v>
      </c>
      <c r="H349" s="66">
        <f t="shared" si="116"/>
        <v>650</v>
      </c>
      <c r="I349" s="13"/>
      <c r="J349" s="17"/>
    </row>
    <row r="350" spans="1:10" ht="15.75" x14ac:dyDescent="0.25">
      <c r="A350" s="19" t="s">
        <v>57</v>
      </c>
      <c r="B350" s="62"/>
      <c r="C350" s="36">
        <v>319</v>
      </c>
      <c r="D350" s="36"/>
      <c r="E350" s="36"/>
      <c r="F350" s="19">
        <v>0</v>
      </c>
      <c r="G350" s="19"/>
      <c r="H350" s="66">
        <f t="shared" si="116"/>
        <v>319</v>
      </c>
      <c r="I350" s="13"/>
      <c r="J350" s="17"/>
    </row>
    <row r="351" spans="1:10" ht="15.75" x14ac:dyDescent="0.25">
      <c r="A351" s="19" t="s">
        <v>195</v>
      </c>
      <c r="B351" s="62"/>
      <c r="C351" s="36">
        <v>10</v>
      </c>
      <c r="D351" s="36"/>
      <c r="E351" s="36"/>
      <c r="F351" s="19">
        <v>0</v>
      </c>
      <c r="G351" s="19"/>
      <c r="H351" s="66">
        <v>10</v>
      </c>
      <c r="I351" s="13"/>
      <c r="J351" s="17"/>
    </row>
    <row r="352" spans="1:10" ht="15.75" x14ac:dyDescent="0.25">
      <c r="A352" s="29" t="s">
        <v>528</v>
      </c>
      <c r="B352" s="55"/>
      <c r="C352" s="31">
        <f>+C353</f>
        <v>20</v>
      </c>
      <c r="D352" s="31"/>
      <c r="E352" s="31"/>
      <c r="F352" s="31"/>
      <c r="G352" s="31"/>
      <c r="H352" s="36">
        <f t="shared" si="116"/>
        <v>20</v>
      </c>
      <c r="I352" s="13"/>
      <c r="J352" s="17"/>
    </row>
    <row r="353" spans="1:11" ht="15.75" x14ac:dyDescent="0.25">
      <c r="A353" s="19" t="s">
        <v>57</v>
      </c>
      <c r="B353" s="20"/>
      <c r="C353" s="66">
        <v>20</v>
      </c>
      <c r="D353" s="36"/>
      <c r="E353" s="36"/>
      <c r="F353" s="19"/>
      <c r="G353" s="19"/>
      <c r="H353" s="66">
        <f t="shared" si="116"/>
        <v>20</v>
      </c>
      <c r="I353" s="13"/>
      <c r="J353" s="17"/>
    </row>
    <row r="354" spans="1:11" ht="15.75" x14ac:dyDescent="0.25">
      <c r="A354" s="33" t="s">
        <v>111</v>
      </c>
      <c r="B354" s="60" t="s">
        <v>106</v>
      </c>
      <c r="C354" s="74">
        <f>+C355+C356+C358+C360+C361+C362+C357+C359</f>
        <v>40688</v>
      </c>
      <c r="D354" s="74">
        <f t="shared" ref="D354:H354" si="118">+D355+D356+D358+D360+D361+D362+D357+D359</f>
        <v>0</v>
      </c>
      <c r="E354" s="74">
        <f t="shared" si="118"/>
        <v>0</v>
      </c>
      <c r="F354" s="74">
        <f t="shared" si="118"/>
        <v>20</v>
      </c>
      <c r="G354" s="74">
        <f t="shared" si="118"/>
        <v>1952</v>
      </c>
      <c r="H354" s="74">
        <f t="shared" si="118"/>
        <v>42640</v>
      </c>
      <c r="I354" s="13"/>
      <c r="J354" s="17"/>
    </row>
    <row r="355" spans="1:11" ht="15.75" x14ac:dyDescent="0.25">
      <c r="A355" s="29" t="s">
        <v>2</v>
      </c>
      <c r="B355" s="20" t="s">
        <v>107</v>
      </c>
      <c r="C355" s="31">
        <f>+C480+C532+C536</f>
        <v>9775</v>
      </c>
      <c r="D355" s="31">
        <f t="shared" ref="D355:H355" si="119">+D480+D532+D536</f>
        <v>0</v>
      </c>
      <c r="E355" s="31">
        <f t="shared" si="119"/>
        <v>0</v>
      </c>
      <c r="F355" s="31">
        <f t="shared" si="119"/>
        <v>0</v>
      </c>
      <c r="G355" s="31">
        <f t="shared" si="119"/>
        <v>0</v>
      </c>
      <c r="H355" s="31">
        <f t="shared" si="119"/>
        <v>9775</v>
      </c>
      <c r="I355" s="13"/>
      <c r="J355" s="17"/>
    </row>
    <row r="356" spans="1:11" ht="15.75" x14ac:dyDescent="0.25">
      <c r="A356" s="29" t="s">
        <v>173</v>
      </c>
      <c r="B356" s="20" t="s">
        <v>108</v>
      </c>
      <c r="C356" s="31">
        <f t="shared" ref="C356:H356" si="120">+C364+C481+C485+C498+C528+C533+C537</f>
        <v>15108</v>
      </c>
      <c r="D356" s="31">
        <f t="shared" si="120"/>
        <v>0</v>
      </c>
      <c r="E356" s="31">
        <f t="shared" si="120"/>
        <v>0</v>
      </c>
      <c r="F356" s="31">
        <f t="shared" si="120"/>
        <v>20</v>
      </c>
      <c r="G356" s="31">
        <f t="shared" si="120"/>
        <v>916</v>
      </c>
      <c r="H356" s="31">
        <f t="shared" si="120"/>
        <v>16024</v>
      </c>
      <c r="I356" s="13"/>
      <c r="J356" s="17"/>
    </row>
    <row r="357" spans="1:11" ht="15.75" x14ac:dyDescent="0.25">
      <c r="A357" s="68" t="s">
        <v>488</v>
      </c>
      <c r="B357" s="20" t="s">
        <v>489</v>
      </c>
      <c r="C357" s="31">
        <f>C546</f>
        <v>2523</v>
      </c>
      <c r="D357" s="31">
        <f t="shared" ref="D357:H357" si="121">D546</f>
        <v>0</v>
      </c>
      <c r="E357" s="31">
        <f t="shared" si="121"/>
        <v>0</v>
      </c>
      <c r="F357" s="31">
        <f t="shared" si="121"/>
        <v>0</v>
      </c>
      <c r="G357" s="31">
        <f t="shared" si="121"/>
        <v>0</v>
      </c>
      <c r="H357" s="31">
        <f t="shared" si="121"/>
        <v>2523</v>
      </c>
      <c r="I357" s="13"/>
      <c r="J357" s="17"/>
      <c r="K357" s="4"/>
    </row>
    <row r="358" spans="1:11" ht="15.75" x14ac:dyDescent="0.25">
      <c r="A358" s="29" t="s">
        <v>208</v>
      </c>
      <c r="B358" s="20" t="s">
        <v>212</v>
      </c>
      <c r="C358" s="31">
        <f>C482</f>
        <v>45</v>
      </c>
      <c r="D358" s="31">
        <f t="shared" ref="D358:H358" si="122">D482</f>
        <v>0</v>
      </c>
      <c r="E358" s="31">
        <f t="shared" si="122"/>
        <v>0</v>
      </c>
      <c r="F358" s="31">
        <f t="shared" si="122"/>
        <v>0</v>
      </c>
      <c r="G358" s="31">
        <f t="shared" si="122"/>
        <v>0</v>
      </c>
      <c r="H358" s="31">
        <f t="shared" si="122"/>
        <v>45</v>
      </c>
      <c r="I358" s="13"/>
      <c r="J358" s="17"/>
      <c r="K358" s="4"/>
    </row>
    <row r="359" spans="1:11" ht="15.75" x14ac:dyDescent="0.25">
      <c r="A359" s="68" t="s">
        <v>568</v>
      </c>
      <c r="B359" s="20" t="s">
        <v>569</v>
      </c>
      <c r="C359" s="31">
        <f>C438</f>
        <v>2308</v>
      </c>
      <c r="D359" s="31">
        <f t="shared" ref="D359:H359" si="123">D438</f>
        <v>0</v>
      </c>
      <c r="E359" s="31">
        <f t="shared" si="123"/>
        <v>0</v>
      </c>
      <c r="F359" s="31">
        <f t="shared" si="123"/>
        <v>0</v>
      </c>
      <c r="G359" s="31">
        <f t="shared" si="123"/>
        <v>870</v>
      </c>
      <c r="H359" s="31">
        <f t="shared" si="123"/>
        <v>3178</v>
      </c>
      <c r="I359" s="13"/>
      <c r="J359" s="17"/>
      <c r="K359" s="4"/>
    </row>
    <row r="360" spans="1:11" ht="15.75" x14ac:dyDescent="0.25">
      <c r="A360" s="29" t="s">
        <v>5</v>
      </c>
      <c r="B360" s="20" t="s">
        <v>109</v>
      </c>
      <c r="C360" s="30">
        <f t="shared" ref="C360:H360" si="124">+C410+C483+C492+C519+C538+C539+C534+C458</f>
        <v>9353</v>
      </c>
      <c r="D360" s="30">
        <f t="shared" si="124"/>
        <v>0</v>
      </c>
      <c r="E360" s="30">
        <f t="shared" si="124"/>
        <v>0</v>
      </c>
      <c r="F360" s="30">
        <f t="shared" si="124"/>
        <v>0</v>
      </c>
      <c r="G360" s="30">
        <f t="shared" si="124"/>
        <v>166</v>
      </c>
      <c r="H360" s="30">
        <f t="shared" si="124"/>
        <v>9519</v>
      </c>
      <c r="I360" s="13"/>
      <c r="J360" s="17"/>
      <c r="K360" s="4"/>
    </row>
    <row r="361" spans="1:11" ht="15.75" x14ac:dyDescent="0.25">
      <c r="A361" s="29" t="s">
        <v>139</v>
      </c>
      <c r="B361" s="20" t="s">
        <v>140</v>
      </c>
      <c r="C361" s="31">
        <v>740</v>
      </c>
      <c r="D361" s="31">
        <v>0</v>
      </c>
      <c r="E361" s="31">
        <f t="shared" ref="E361" si="125">E496</f>
        <v>0</v>
      </c>
      <c r="F361" s="31">
        <v>0</v>
      </c>
      <c r="G361" s="31"/>
      <c r="H361" s="31">
        <f>+C361+D361+E361+F361</f>
        <v>740</v>
      </c>
      <c r="I361" s="13"/>
      <c r="J361" s="17"/>
      <c r="K361" s="4"/>
    </row>
    <row r="362" spans="1:11" ht="15.75" x14ac:dyDescent="0.25">
      <c r="A362" s="29" t="s">
        <v>479</v>
      </c>
      <c r="B362" s="20" t="s">
        <v>140</v>
      </c>
      <c r="C362" s="31">
        <v>836</v>
      </c>
      <c r="D362" s="31">
        <v>0</v>
      </c>
      <c r="E362" s="31">
        <v>0</v>
      </c>
      <c r="F362" s="31">
        <v>0</v>
      </c>
      <c r="G362" s="31"/>
      <c r="H362" s="31">
        <f>+C362+D362+E362+F362</f>
        <v>836</v>
      </c>
      <c r="I362" s="13"/>
      <c r="J362" s="17"/>
    </row>
    <row r="363" spans="1:11" ht="15.75" x14ac:dyDescent="0.25">
      <c r="A363" s="29" t="s">
        <v>112</v>
      </c>
      <c r="B363" s="20" t="s">
        <v>110</v>
      </c>
      <c r="C363" s="31">
        <f t="shared" ref="C363:H363" si="126">+C364+C410</f>
        <v>6049</v>
      </c>
      <c r="D363" s="31">
        <f t="shared" si="126"/>
        <v>0</v>
      </c>
      <c r="E363" s="31">
        <f t="shared" si="126"/>
        <v>0</v>
      </c>
      <c r="F363" s="31">
        <f t="shared" si="126"/>
        <v>20</v>
      </c>
      <c r="G363" s="31">
        <f t="shared" si="126"/>
        <v>488</v>
      </c>
      <c r="H363" s="31">
        <f t="shared" si="126"/>
        <v>6537</v>
      </c>
      <c r="I363" s="13"/>
      <c r="J363" s="17"/>
    </row>
    <row r="364" spans="1:11" ht="15.75" x14ac:dyDescent="0.25">
      <c r="A364" s="29" t="s">
        <v>45</v>
      </c>
      <c r="B364" s="20" t="s">
        <v>113</v>
      </c>
      <c r="C364" s="31">
        <f>+C365+C366+C367+C368+C370+C373+C374+C377+C378+C383+C385+C386+C387+C388+C389+C390+C391+C398+C400+C401+C403+C404+C380+C381+C405+C406+C392+C402+C384+C376+C408+C399+C407+C375+C379+C409+C369+C393+C394+C395+C396+C397+C382</f>
        <v>2134</v>
      </c>
      <c r="D364" s="31">
        <f t="shared" ref="D364:H364" si="127">+D365+D366+D367+D368+D370+D373+D374+D377+D378+D383+D385+D386+D387+D388+D389+D390+D391+D398+D400+D401+D403+D404+D380+D381+D405+D406+D392+D402+D384+D376+D408+D399+D407+D375+D379+D409+D369+D393+D394+D395+D396+D397+D382</f>
        <v>0</v>
      </c>
      <c r="E364" s="31">
        <f t="shared" si="127"/>
        <v>0</v>
      </c>
      <c r="F364" s="31">
        <f t="shared" si="127"/>
        <v>20</v>
      </c>
      <c r="G364" s="31">
        <f t="shared" si="127"/>
        <v>287</v>
      </c>
      <c r="H364" s="31">
        <f t="shared" si="127"/>
        <v>2421</v>
      </c>
      <c r="I364" s="13"/>
      <c r="J364" s="17"/>
    </row>
    <row r="365" spans="1:11" ht="15.75" x14ac:dyDescent="0.25">
      <c r="A365" s="19" t="s">
        <v>235</v>
      </c>
      <c r="B365" s="55"/>
      <c r="C365" s="36">
        <v>10</v>
      </c>
      <c r="D365" s="36"/>
      <c r="E365" s="36"/>
      <c r="F365" s="19"/>
      <c r="G365" s="19"/>
      <c r="H365" s="36">
        <f t="shared" ref="H365:H371" si="128">+C365+D365+E365+F365</f>
        <v>10</v>
      </c>
      <c r="I365" s="13"/>
      <c r="J365" s="17"/>
    </row>
    <row r="366" spans="1:11" ht="15.75" x14ac:dyDescent="0.25">
      <c r="A366" s="19" t="s">
        <v>257</v>
      </c>
      <c r="B366" s="55"/>
      <c r="C366" s="36">
        <v>40</v>
      </c>
      <c r="D366" s="36"/>
      <c r="E366" s="36"/>
      <c r="F366" s="19"/>
      <c r="G366" s="19"/>
      <c r="H366" s="36">
        <f t="shared" si="128"/>
        <v>40</v>
      </c>
      <c r="I366" s="13"/>
      <c r="J366" s="17"/>
    </row>
    <row r="367" spans="1:11" ht="15.75" x14ac:dyDescent="0.25">
      <c r="A367" s="19" t="s">
        <v>338</v>
      </c>
      <c r="B367" s="55"/>
      <c r="C367" s="36">
        <v>170</v>
      </c>
      <c r="D367" s="36"/>
      <c r="E367" s="36"/>
      <c r="F367" s="19"/>
      <c r="G367" s="19"/>
      <c r="H367" s="36">
        <f t="shared" si="128"/>
        <v>170</v>
      </c>
      <c r="I367" s="13"/>
      <c r="J367" s="17"/>
    </row>
    <row r="368" spans="1:11" ht="15.75" x14ac:dyDescent="0.25">
      <c r="A368" s="19" t="s">
        <v>237</v>
      </c>
      <c r="B368" s="55"/>
      <c r="C368" s="36">
        <v>197</v>
      </c>
      <c r="D368" s="36"/>
      <c r="E368" s="36"/>
      <c r="F368" s="19"/>
      <c r="G368" s="19"/>
      <c r="H368" s="36">
        <f t="shared" si="128"/>
        <v>197</v>
      </c>
      <c r="I368" s="13"/>
      <c r="J368" s="17"/>
    </row>
    <row r="369" spans="1:10" ht="31.5" x14ac:dyDescent="0.25">
      <c r="A369" s="129" t="s">
        <v>618</v>
      </c>
      <c r="B369" s="96"/>
      <c r="C369" s="64">
        <v>20</v>
      </c>
      <c r="D369" s="64"/>
      <c r="E369" s="64"/>
      <c r="F369" s="65">
        <v>20</v>
      </c>
      <c r="G369" s="65">
        <v>0</v>
      </c>
      <c r="H369" s="64">
        <v>20</v>
      </c>
      <c r="I369" s="13"/>
      <c r="J369" s="17"/>
    </row>
    <row r="370" spans="1:10" ht="31.5" x14ac:dyDescent="0.25">
      <c r="A370" s="73" t="s">
        <v>238</v>
      </c>
      <c r="B370" s="96"/>
      <c r="C370" s="64">
        <v>200</v>
      </c>
      <c r="D370" s="64"/>
      <c r="E370" s="64"/>
      <c r="F370" s="65"/>
      <c r="G370" s="65"/>
      <c r="H370" s="64">
        <f t="shared" si="128"/>
        <v>200</v>
      </c>
      <c r="I370" s="13"/>
      <c r="J370" s="17"/>
    </row>
    <row r="371" spans="1:10" ht="15.75" x14ac:dyDescent="0.25">
      <c r="A371" s="65" t="s">
        <v>459</v>
      </c>
      <c r="B371" s="96"/>
      <c r="C371" s="64">
        <v>5</v>
      </c>
      <c r="D371" s="64"/>
      <c r="E371" s="64"/>
      <c r="F371" s="65"/>
      <c r="G371" s="65"/>
      <c r="H371" s="64">
        <f t="shared" si="128"/>
        <v>5</v>
      </c>
      <c r="I371" s="13"/>
      <c r="J371" s="17"/>
    </row>
    <row r="372" spans="1:10" ht="15.75" x14ac:dyDescent="0.25">
      <c r="A372" s="39" t="s">
        <v>460</v>
      </c>
      <c r="B372" s="62"/>
      <c r="C372" s="66"/>
      <c r="D372" s="66"/>
      <c r="E372" s="66"/>
      <c r="F372" s="39"/>
      <c r="G372" s="39"/>
      <c r="H372" s="66"/>
      <c r="I372" s="13"/>
      <c r="J372" s="17"/>
    </row>
    <row r="373" spans="1:10" ht="15.75" x14ac:dyDescent="0.25">
      <c r="A373" s="19" t="s">
        <v>236</v>
      </c>
      <c r="B373" s="55"/>
      <c r="C373" s="36">
        <v>40</v>
      </c>
      <c r="D373" s="36"/>
      <c r="E373" s="36"/>
      <c r="F373" s="19"/>
      <c r="G373" s="19"/>
      <c r="H373" s="36">
        <f t="shared" ref="H373:H409" si="129">+C373+D373+E373+F373</f>
        <v>40</v>
      </c>
      <c r="I373" s="13"/>
      <c r="J373" s="17"/>
    </row>
    <row r="374" spans="1:10" ht="15.75" x14ac:dyDescent="0.25">
      <c r="A374" s="19" t="s">
        <v>239</v>
      </c>
      <c r="B374" s="55"/>
      <c r="C374" s="36">
        <v>40</v>
      </c>
      <c r="D374" s="36"/>
      <c r="E374" s="36"/>
      <c r="F374" s="19">
        <v>0</v>
      </c>
      <c r="G374" s="19">
        <v>0</v>
      </c>
      <c r="H374" s="36">
        <v>40</v>
      </c>
      <c r="I374" s="13"/>
      <c r="J374" s="17"/>
    </row>
    <row r="375" spans="1:10" ht="47.25" x14ac:dyDescent="0.25">
      <c r="A375" s="122" t="s">
        <v>588</v>
      </c>
      <c r="B375" s="124"/>
      <c r="C375" s="123">
        <v>35</v>
      </c>
      <c r="D375" s="123"/>
      <c r="E375" s="123"/>
      <c r="F375" s="123"/>
      <c r="G375" s="123"/>
      <c r="H375" s="36">
        <f t="shared" si="129"/>
        <v>35</v>
      </c>
      <c r="I375" s="13"/>
      <c r="J375" s="17"/>
    </row>
    <row r="376" spans="1:10" ht="15.75" x14ac:dyDescent="0.25">
      <c r="A376" s="37" t="s">
        <v>574</v>
      </c>
      <c r="B376" s="55"/>
      <c r="C376" s="36">
        <v>10</v>
      </c>
      <c r="D376" s="36"/>
      <c r="E376" s="36"/>
      <c r="F376" s="19"/>
      <c r="G376" s="19"/>
      <c r="H376" s="36">
        <f t="shared" si="129"/>
        <v>10</v>
      </c>
      <c r="I376" s="13"/>
      <c r="J376" s="17"/>
    </row>
    <row r="377" spans="1:10" ht="15.75" x14ac:dyDescent="0.25">
      <c r="A377" s="149" t="s">
        <v>385</v>
      </c>
      <c r="B377" s="150"/>
      <c r="C377" s="76">
        <v>20</v>
      </c>
      <c r="D377" s="36"/>
      <c r="E377" s="36"/>
      <c r="F377" s="19"/>
      <c r="G377" s="19"/>
      <c r="H377" s="36">
        <f t="shared" si="129"/>
        <v>20</v>
      </c>
      <c r="I377" s="13"/>
      <c r="J377" s="17"/>
    </row>
    <row r="378" spans="1:10" ht="15.75" x14ac:dyDescent="0.25">
      <c r="A378" s="136" t="s">
        <v>311</v>
      </c>
      <c r="B378" s="137"/>
      <c r="C378" s="76">
        <v>50</v>
      </c>
      <c r="D378" s="36"/>
      <c r="E378" s="36"/>
      <c r="F378" s="19"/>
      <c r="G378" s="19"/>
      <c r="H378" s="36">
        <f t="shared" si="129"/>
        <v>50</v>
      </c>
      <c r="I378" s="13"/>
      <c r="J378" s="17"/>
    </row>
    <row r="379" spans="1:10" ht="15.75" x14ac:dyDescent="0.25">
      <c r="A379" s="77" t="s">
        <v>607</v>
      </c>
      <c r="B379" s="125"/>
      <c r="C379" s="76">
        <v>2</v>
      </c>
      <c r="D379" s="36"/>
      <c r="E379" s="36"/>
      <c r="F379" s="19">
        <v>0</v>
      </c>
      <c r="G379" s="19"/>
      <c r="H379" s="36">
        <v>2</v>
      </c>
      <c r="I379" s="13"/>
      <c r="J379" s="17"/>
    </row>
    <row r="380" spans="1:10" ht="15.75" x14ac:dyDescent="0.25">
      <c r="A380" s="77" t="s">
        <v>509</v>
      </c>
      <c r="B380" s="22"/>
      <c r="C380" s="76">
        <v>62</v>
      </c>
      <c r="D380" s="36"/>
      <c r="E380" s="36"/>
      <c r="F380" s="19"/>
      <c r="G380" s="19">
        <v>0</v>
      </c>
      <c r="H380" s="36">
        <f>+G380+C380</f>
        <v>62</v>
      </c>
      <c r="I380" s="13"/>
      <c r="J380" s="17"/>
    </row>
    <row r="381" spans="1:10" ht="15.75" x14ac:dyDescent="0.25">
      <c r="A381" s="77" t="s">
        <v>466</v>
      </c>
      <c r="B381" s="112"/>
      <c r="C381" s="76">
        <v>197</v>
      </c>
      <c r="D381" s="36"/>
      <c r="E381" s="36"/>
      <c r="F381" s="19">
        <v>0</v>
      </c>
      <c r="G381" s="19"/>
      <c r="H381" s="36">
        <f t="shared" si="129"/>
        <v>197</v>
      </c>
      <c r="I381" s="13"/>
      <c r="J381" s="17"/>
    </row>
    <row r="382" spans="1:10" ht="31.5" x14ac:dyDescent="0.25">
      <c r="A382" s="77" t="s">
        <v>650</v>
      </c>
      <c r="B382" s="135"/>
      <c r="C382" s="76">
        <v>0</v>
      </c>
      <c r="D382" s="36"/>
      <c r="E382" s="36"/>
      <c r="F382" s="19"/>
      <c r="G382" s="19">
        <v>10</v>
      </c>
      <c r="H382" s="36">
        <v>10</v>
      </c>
      <c r="I382" s="13"/>
      <c r="J382" s="17"/>
    </row>
    <row r="383" spans="1:10" ht="15.75" x14ac:dyDescent="0.25">
      <c r="A383" s="78" t="s">
        <v>327</v>
      </c>
      <c r="B383" s="79"/>
      <c r="C383" s="76">
        <v>60</v>
      </c>
      <c r="D383" s="36"/>
      <c r="E383" s="36"/>
      <c r="F383" s="19"/>
      <c r="G383" s="19"/>
      <c r="H383" s="36">
        <f t="shared" si="129"/>
        <v>60</v>
      </c>
      <c r="I383" s="13"/>
      <c r="J383" s="17"/>
    </row>
    <row r="384" spans="1:10" ht="15.75" x14ac:dyDescent="0.25">
      <c r="A384" s="79" t="s">
        <v>531</v>
      </c>
      <c r="B384" s="79"/>
      <c r="C384" s="76">
        <v>50</v>
      </c>
      <c r="D384" s="36"/>
      <c r="E384" s="36"/>
      <c r="F384" s="19"/>
      <c r="G384" s="19"/>
      <c r="H384" s="36">
        <f t="shared" si="129"/>
        <v>50</v>
      </c>
      <c r="I384" s="13"/>
      <c r="J384" s="17"/>
    </row>
    <row r="385" spans="1:10" ht="15.75" x14ac:dyDescent="0.25">
      <c r="A385" s="138" t="s">
        <v>386</v>
      </c>
      <c r="B385" s="139"/>
      <c r="C385" s="76">
        <v>30</v>
      </c>
      <c r="D385" s="36"/>
      <c r="E385" s="36"/>
      <c r="F385" s="19"/>
      <c r="G385" s="19"/>
      <c r="H385" s="36">
        <f t="shared" si="129"/>
        <v>30</v>
      </c>
      <c r="I385" s="13"/>
      <c r="J385" s="17"/>
    </row>
    <row r="386" spans="1:10" ht="31.5" x14ac:dyDescent="0.25">
      <c r="A386" s="25" t="s">
        <v>387</v>
      </c>
      <c r="B386" s="25"/>
      <c r="C386" s="76">
        <v>40</v>
      </c>
      <c r="D386" s="36"/>
      <c r="E386" s="36"/>
      <c r="F386" s="19"/>
      <c r="G386" s="19"/>
      <c r="H386" s="36">
        <f t="shared" si="129"/>
        <v>40</v>
      </c>
      <c r="I386" s="13"/>
      <c r="J386" s="17"/>
    </row>
    <row r="387" spans="1:10" ht="31.5" x14ac:dyDescent="0.25">
      <c r="A387" s="25" t="s">
        <v>330</v>
      </c>
      <c r="B387" s="25"/>
      <c r="C387" s="76">
        <v>10</v>
      </c>
      <c r="D387" s="36"/>
      <c r="E387" s="36"/>
      <c r="F387" s="19"/>
      <c r="G387" s="19"/>
      <c r="H387" s="36">
        <f t="shared" si="129"/>
        <v>10</v>
      </c>
      <c r="I387" s="13"/>
      <c r="J387" s="17"/>
    </row>
    <row r="388" spans="1:10" ht="31.5" x14ac:dyDescent="0.25">
      <c r="A388" s="80" t="s">
        <v>388</v>
      </c>
      <c r="B388" s="81"/>
      <c r="C388" s="82" t="s">
        <v>461</v>
      </c>
      <c r="D388" s="36"/>
      <c r="E388" s="36"/>
      <c r="F388" s="19"/>
      <c r="G388" s="19"/>
      <c r="H388" s="36">
        <f t="shared" si="129"/>
        <v>20</v>
      </c>
      <c r="I388" s="13"/>
      <c r="J388" s="17"/>
    </row>
    <row r="389" spans="1:10" ht="31.5" x14ac:dyDescent="0.25">
      <c r="A389" s="25" t="s">
        <v>389</v>
      </c>
      <c r="B389" s="81"/>
      <c r="C389" s="82" t="s">
        <v>390</v>
      </c>
      <c r="D389" s="36"/>
      <c r="E389" s="36"/>
      <c r="F389" s="19"/>
      <c r="G389" s="19"/>
      <c r="H389" s="36">
        <f t="shared" si="129"/>
        <v>40</v>
      </c>
      <c r="I389" s="13"/>
      <c r="J389" s="17"/>
    </row>
    <row r="390" spans="1:10" ht="15.75" customHeight="1" x14ac:dyDescent="0.25">
      <c r="A390" s="140" t="s">
        <v>340</v>
      </c>
      <c r="B390" s="141"/>
      <c r="C390" s="70">
        <v>5</v>
      </c>
      <c r="D390" s="36"/>
      <c r="E390" s="36"/>
      <c r="F390" s="19"/>
      <c r="G390" s="19"/>
      <c r="H390" s="36">
        <f t="shared" si="129"/>
        <v>5</v>
      </c>
      <c r="I390" s="13"/>
      <c r="J390" s="17"/>
    </row>
    <row r="391" spans="1:10" ht="15.75" x14ac:dyDescent="0.25">
      <c r="A391" s="142" t="s">
        <v>341</v>
      </c>
      <c r="B391" s="142"/>
      <c r="C391" s="70">
        <v>2</v>
      </c>
      <c r="D391" s="36"/>
      <c r="E391" s="36"/>
      <c r="F391" s="19"/>
      <c r="G391" s="19"/>
      <c r="H391" s="36">
        <f t="shared" si="129"/>
        <v>2</v>
      </c>
      <c r="I391" s="13"/>
      <c r="J391" s="17"/>
    </row>
    <row r="392" spans="1:10" ht="15.75" x14ac:dyDescent="0.25">
      <c r="A392" s="113" t="s">
        <v>484</v>
      </c>
      <c r="B392" s="113"/>
      <c r="C392" s="70">
        <v>3</v>
      </c>
      <c r="D392" s="36"/>
      <c r="E392" s="36"/>
      <c r="F392" s="19"/>
      <c r="G392" s="19"/>
      <c r="H392" s="36">
        <f t="shared" si="129"/>
        <v>3</v>
      </c>
      <c r="I392" s="13"/>
      <c r="J392" s="17"/>
    </row>
    <row r="393" spans="1:10" ht="15.75" x14ac:dyDescent="0.25">
      <c r="A393" s="128" t="s">
        <v>622</v>
      </c>
      <c r="B393" s="128"/>
      <c r="C393" s="70">
        <v>0</v>
      </c>
      <c r="D393" s="36"/>
      <c r="E393" s="36"/>
      <c r="F393" s="19"/>
      <c r="G393" s="19">
        <v>81</v>
      </c>
      <c r="H393" s="36">
        <v>81</v>
      </c>
      <c r="I393" s="13"/>
      <c r="J393" s="17"/>
    </row>
    <row r="394" spans="1:10" ht="15.75" x14ac:dyDescent="0.25">
      <c r="A394" s="128" t="s">
        <v>623</v>
      </c>
      <c r="B394" s="128"/>
      <c r="C394" s="70">
        <v>0</v>
      </c>
      <c r="D394" s="36"/>
      <c r="E394" s="36"/>
      <c r="F394" s="19"/>
      <c r="G394" s="19">
        <v>50</v>
      </c>
      <c r="H394" s="36">
        <v>50</v>
      </c>
      <c r="I394" s="13"/>
      <c r="J394" s="17"/>
    </row>
    <row r="395" spans="1:10" ht="15.75" x14ac:dyDescent="0.25">
      <c r="A395" s="128" t="s">
        <v>645</v>
      </c>
      <c r="B395" s="128"/>
      <c r="C395" s="70">
        <v>0</v>
      </c>
      <c r="D395" s="36"/>
      <c r="E395" s="36"/>
      <c r="F395" s="19"/>
      <c r="G395" s="19">
        <v>10</v>
      </c>
      <c r="H395" s="36">
        <v>10</v>
      </c>
      <c r="I395" s="13"/>
      <c r="J395" s="17"/>
    </row>
    <row r="396" spans="1:10" ht="15.75" x14ac:dyDescent="0.25">
      <c r="A396" s="101" t="s">
        <v>646</v>
      </c>
      <c r="B396" s="134"/>
      <c r="C396" s="70">
        <v>0</v>
      </c>
      <c r="D396" s="36"/>
      <c r="E396" s="36"/>
      <c r="F396" s="19"/>
      <c r="G396" s="19">
        <v>10</v>
      </c>
      <c r="H396" s="36">
        <v>10</v>
      </c>
      <c r="I396" s="13"/>
      <c r="J396" s="17"/>
    </row>
    <row r="397" spans="1:10" ht="15.75" x14ac:dyDescent="0.25">
      <c r="A397" s="101" t="s">
        <v>647</v>
      </c>
      <c r="B397" s="134"/>
      <c r="C397" s="70">
        <v>0</v>
      </c>
      <c r="D397" s="36"/>
      <c r="E397" s="36"/>
      <c r="F397" s="19"/>
      <c r="G397" s="19">
        <v>126</v>
      </c>
      <c r="H397" s="36">
        <v>126</v>
      </c>
      <c r="I397" s="13"/>
      <c r="J397" s="17"/>
    </row>
    <row r="398" spans="1:10" ht="15.75" x14ac:dyDescent="0.25">
      <c r="A398" s="19" t="s">
        <v>249</v>
      </c>
      <c r="B398" s="55"/>
      <c r="C398" s="36">
        <v>140</v>
      </c>
      <c r="D398" s="36"/>
      <c r="E398" s="36"/>
      <c r="F398" s="19"/>
      <c r="G398" s="19"/>
      <c r="H398" s="36">
        <f t="shared" si="129"/>
        <v>140</v>
      </c>
      <c r="I398" s="13"/>
      <c r="J398" s="17"/>
    </row>
    <row r="399" spans="1:10" ht="15.75" x14ac:dyDescent="0.25">
      <c r="A399" s="22" t="s">
        <v>512</v>
      </c>
      <c r="B399" s="55"/>
      <c r="C399" s="36">
        <v>100</v>
      </c>
      <c r="D399" s="36"/>
      <c r="E399" s="36"/>
      <c r="F399" s="19"/>
      <c r="G399" s="19"/>
      <c r="H399" s="36">
        <f t="shared" si="129"/>
        <v>100</v>
      </c>
      <c r="I399" s="13"/>
      <c r="J399" s="17"/>
    </row>
    <row r="400" spans="1:10" ht="15.75" x14ac:dyDescent="0.25">
      <c r="A400" s="19" t="s">
        <v>377</v>
      </c>
      <c r="B400" s="55"/>
      <c r="C400" s="36">
        <v>50</v>
      </c>
      <c r="D400" s="36"/>
      <c r="E400" s="36"/>
      <c r="F400" s="19"/>
      <c r="G400" s="19"/>
      <c r="H400" s="36">
        <f t="shared" si="129"/>
        <v>50</v>
      </c>
      <c r="I400" s="13"/>
      <c r="J400" s="17"/>
    </row>
    <row r="401" spans="1:10" ht="15.75" x14ac:dyDescent="0.25">
      <c r="A401" s="19" t="s">
        <v>365</v>
      </c>
      <c r="B401" s="55"/>
      <c r="C401" s="36">
        <v>30</v>
      </c>
      <c r="D401" s="36"/>
      <c r="E401" s="36"/>
      <c r="F401" s="19"/>
      <c r="G401" s="19"/>
      <c r="H401" s="36">
        <f t="shared" si="129"/>
        <v>30</v>
      </c>
      <c r="I401" s="13"/>
      <c r="J401" s="17"/>
    </row>
    <row r="402" spans="1:10" ht="15.75" x14ac:dyDescent="0.25">
      <c r="A402" s="65" t="s">
        <v>486</v>
      </c>
      <c r="B402" s="55"/>
      <c r="C402" s="36">
        <v>25</v>
      </c>
      <c r="D402" s="36"/>
      <c r="E402" s="36"/>
      <c r="F402" s="19"/>
      <c r="G402" s="19"/>
      <c r="H402" s="36">
        <f t="shared" si="129"/>
        <v>25</v>
      </c>
      <c r="I402" s="13"/>
      <c r="J402" s="17"/>
    </row>
    <row r="403" spans="1:10" ht="15.75" x14ac:dyDescent="0.25">
      <c r="A403" s="19" t="s">
        <v>251</v>
      </c>
      <c r="B403" s="55"/>
      <c r="C403" s="36">
        <v>100</v>
      </c>
      <c r="D403" s="36"/>
      <c r="E403" s="36"/>
      <c r="F403" s="19"/>
      <c r="G403" s="19"/>
      <c r="H403" s="36">
        <f t="shared" si="129"/>
        <v>100</v>
      </c>
      <c r="I403" s="13"/>
      <c r="J403" s="17"/>
    </row>
    <row r="404" spans="1:10" ht="15.75" x14ac:dyDescent="0.25">
      <c r="A404" s="19" t="s">
        <v>384</v>
      </c>
      <c r="B404" s="55"/>
      <c r="C404" s="36">
        <v>34</v>
      </c>
      <c r="D404" s="36"/>
      <c r="E404" s="36"/>
      <c r="F404" s="19"/>
      <c r="G404" s="19"/>
      <c r="H404" s="36">
        <f t="shared" si="129"/>
        <v>34</v>
      </c>
      <c r="I404" s="13"/>
      <c r="J404" s="17"/>
    </row>
    <row r="405" spans="1:10" ht="31.5" x14ac:dyDescent="0.25">
      <c r="A405" s="25" t="s">
        <v>410</v>
      </c>
      <c r="B405" s="57"/>
      <c r="C405" s="36">
        <v>41</v>
      </c>
      <c r="D405" s="36"/>
      <c r="E405" s="36"/>
      <c r="F405" s="19"/>
      <c r="G405" s="19"/>
      <c r="H405" s="36">
        <f t="shared" si="129"/>
        <v>41</v>
      </c>
      <c r="I405" s="13"/>
      <c r="J405" s="17"/>
    </row>
    <row r="406" spans="1:10" ht="31.5" x14ac:dyDescent="0.25">
      <c r="A406" s="25" t="s">
        <v>468</v>
      </c>
      <c r="B406" s="57"/>
      <c r="C406" s="36">
        <v>74</v>
      </c>
      <c r="D406" s="36"/>
      <c r="E406" s="36"/>
      <c r="F406" s="19"/>
      <c r="G406" s="19"/>
      <c r="H406" s="36">
        <f t="shared" si="129"/>
        <v>74</v>
      </c>
      <c r="I406" s="13"/>
      <c r="J406" s="17"/>
    </row>
    <row r="407" spans="1:10" ht="15.75" x14ac:dyDescent="0.25">
      <c r="A407" s="25" t="s">
        <v>467</v>
      </c>
      <c r="B407" s="57"/>
      <c r="C407" s="36">
        <v>35</v>
      </c>
      <c r="D407" s="36"/>
      <c r="E407" s="36"/>
      <c r="F407" s="19">
        <v>0</v>
      </c>
      <c r="G407" s="19"/>
      <c r="H407" s="36">
        <f t="shared" si="129"/>
        <v>35</v>
      </c>
      <c r="I407" s="13"/>
      <c r="J407" s="17"/>
    </row>
    <row r="408" spans="1:10" ht="15.75" x14ac:dyDescent="0.25">
      <c r="A408" s="22" t="s">
        <v>572</v>
      </c>
      <c r="B408" s="57"/>
      <c r="C408" s="36">
        <v>102</v>
      </c>
      <c r="D408" s="36"/>
      <c r="E408" s="36"/>
      <c r="F408" s="19"/>
      <c r="G408" s="19"/>
      <c r="H408" s="36">
        <f t="shared" si="129"/>
        <v>102</v>
      </c>
      <c r="I408" s="13"/>
      <c r="J408" s="17"/>
    </row>
    <row r="409" spans="1:10" ht="31.5" x14ac:dyDescent="0.25">
      <c r="A409" s="22" t="s">
        <v>608</v>
      </c>
      <c r="B409" s="57"/>
      <c r="C409" s="36">
        <v>50</v>
      </c>
      <c r="D409" s="36"/>
      <c r="E409" s="36"/>
      <c r="F409" s="19"/>
      <c r="G409" s="19"/>
      <c r="H409" s="36">
        <f t="shared" si="129"/>
        <v>50</v>
      </c>
      <c r="I409" s="13"/>
      <c r="J409" s="17"/>
    </row>
    <row r="410" spans="1:10" ht="15.75" x14ac:dyDescent="0.25">
      <c r="A410" s="29" t="s">
        <v>215</v>
      </c>
      <c r="B410" s="20" t="s">
        <v>137</v>
      </c>
      <c r="C410" s="31">
        <f>+C416+C417+C418+C419+C420+C422+C425+C426+C429+C431+C432+C433+C434+C435+C430+C427+C412+C411+C423+C424+C428+C436+C437+C421+C413+C414+C415</f>
        <v>3915</v>
      </c>
      <c r="D410" s="31">
        <f t="shared" ref="D410:H410" si="130">+D416+D417+D418+D419+D420+D422+D425+D426+D429+D431+D432+D433+D434+D435+D430+D427+D412+D411+D423+D424+D428+D436+D437+D421+D413+D414+D415</f>
        <v>0</v>
      </c>
      <c r="E410" s="31">
        <f t="shared" si="130"/>
        <v>0</v>
      </c>
      <c r="F410" s="31">
        <f t="shared" si="130"/>
        <v>0</v>
      </c>
      <c r="G410" s="31">
        <f t="shared" si="130"/>
        <v>201</v>
      </c>
      <c r="H410" s="31">
        <f t="shared" si="130"/>
        <v>4116</v>
      </c>
      <c r="I410" s="13"/>
      <c r="J410" s="17"/>
    </row>
    <row r="411" spans="1:10" ht="47.25" x14ac:dyDescent="0.25">
      <c r="A411" s="25" t="s">
        <v>587</v>
      </c>
      <c r="B411" s="20"/>
      <c r="C411" s="36">
        <v>30</v>
      </c>
      <c r="D411" s="36"/>
      <c r="E411" s="36"/>
      <c r="F411" s="36"/>
      <c r="G411" s="36"/>
      <c r="H411" s="36">
        <v>30</v>
      </c>
      <c r="I411" s="13"/>
      <c r="J411" s="17"/>
    </row>
    <row r="412" spans="1:10" ht="15.75" x14ac:dyDescent="0.25">
      <c r="A412" s="22" t="s">
        <v>572</v>
      </c>
      <c r="B412" s="20"/>
      <c r="C412" s="36">
        <v>84</v>
      </c>
      <c r="D412" s="36"/>
      <c r="E412" s="36"/>
      <c r="F412" s="36"/>
      <c r="G412" s="36"/>
      <c r="H412" s="36">
        <f>+E412+C412</f>
        <v>84</v>
      </c>
      <c r="I412" s="13"/>
      <c r="J412" s="17"/>
    </row>
    <row r="413" spans="1:10" ht="15.75" x14ac:dyDescent="0.25">
      <c r="A413" s="19" t="s">
        <v>639</v>
      </c>
      <c r="B413" s="20"/>
      <c r="C413" s="36">
        <v>0</v>
      </c>
      <c r="D413" s="36"/>
      <c r="E413" s="36"/>
      <c r="F413" s="36"/>
      <c r="G413" s="36">
        <v>131</v>
      </c>
      <c r="H413" s="36">
        <v>131</v>
      </c>
      <c r="I413" s="13"/>
      <c r="J413" s="17"/>
    </row>
    <row r="414" spans="1:10" ht="15.75" x14ac:dyDescent="0.25">
      <c r="A414" s="19" t="s">
        <v>643</v>
      </c>
      <c r="B414" s="20"/>
      <c r="C414" s="36">
        <v>0</v>
      </c>
      <c r="D414" s="36"/>
      <c r="E414" s="36"/>
      <c r="F414" s="36"/>
      <c r="G414" s="36">
        <v>20</v>
      </c>
      <c r="H414" s="36">
        <v>20</v>
      </c>
      <c r="I414" s="13"/>
      <c r="J414" s="17"/>
    </row>
    <row r="415" spans="1:10" ht="15.75" x14ac:dyDescent="0.25">
      <c r="A415" s="19" t="s">
        <v>644</v>
      </c>
      <c r="B415" s="20"/>
      <c r="C415" s="36">
        <v>0</v>
      </c>
      <c r="D415" s="36"/>
      <c r="E415" s="36"/>
      <c r="F415" s="36"/>
      <c r="G415" s="36">
        <v>50</v>
      </c>
      <c r="H415" s="36">
        <v>50</v>
      </c>
      <c r="I415" s="13"/>
      <c r="J415" s="17"/>
    </row>
    <row r="416" spans="1:10" ht="15.75" x14ac:dyDescent="0.25">
      <c r="A416" s="19" t="s">
        <v>554</v>
      </c>
      <c r="B416" s="20"/>
      <c r="C416" s="36">
        <v>311</v>
      </c>
      <c r="D416" s="31"/>
      <c r="E416" s="36"/>
      <c r="F416" s="36"/>
      <c r="G416" s="36"/>
      <c r="H416" s="36">
        <v>311</v>
      </c>
      <c r="I416" s="13"/>
      <c r="J416" s="17"/>
    </row>
    <row r="417" spans="1:10" ht="15.75" x14ac:dyDescent="0.25">
      <c r="A417" s="19" t="s">
        <v>391</v>
      </c>
      <c r="B417" s="20"/>
      <c r="C417" s="36">
        <v>1050</v>
      </c>
      <c r="D417" s="36"/>
      <c r="E417" s="36"/>
      <c r="F417" s="36"/>
      <c r="G417" s="31"/>
      <c r="H417" s="36">
        <f t="shared" ref="H417:H435" si="131">+C417+D417+E417+F417</f>
        <v>1050</v>
      </c>
      <c r="I417" s="13"/>
      <c r="J417" s="17"/>
    </row>
    <row r="418" spans="1:10" ht="15.75" x14ac:dyDescent="0.25">
      <c r="A418" s="19" t="s">
        <v>458</v>
      </c>
      <c r="B418" s="20"/>
      <c r="C418" s="36">
        <v>10</v>
      </c>
      <c r="D418" s="36"/>
      <c r="E418" s="36"/>
      <c r="F418" s="36"/>
      <c r="G418" s="36"/>
      <c r="H418" s="36">
        <f t="shared" si="131"/>
        <v>10</v>
      </c>
      <c r="I418" s="13"/>
      <c r="J418" s="17"/>
    </row>
    <row r="419" spans="1:10" ht="31.5" x14ac:dyDescent="0.25">
      <c r="A419" s="25" t="s">
        <v>505</v>
      </c>
      <c r="B419" s="20"/>
      <c r="C419" s="36">
        <v>143</v>
      </c>
      <c r="D419" s="36"/>
      <c r="E419" s="36"/>
      <c r="F419" s="36"/>
      <c r="G419" s="36"/>
      <c r="H419" s="36">
        <f t="shared" si="131"/>
        <v>143</v>
      </c>
      <c r="I419" s="13"/>
      <c r="J419" s="17"/>
    </row>
    <row r="420" spans="1:10" ht="15.75" x14ac:dyDescent="0.25">
      <c r="A420" s="25" t="s">
        <v>513</v>
      </c>
      <c r="B420" s="20"/>
      <c r="C420" s="36">
        <v>191</v>
      </c>
      <c r="D420" s="121"/>
      <c r="E420" s="121"/>
      <c r="F420" s="36"/>
      <c r="G420" s="36"/>
      <c r="H420" s="36">
        <f t="shared" si="131"/>
        <v>191</v>
      </c>
      <c r="I420" s="13"/>
      <c r="J420" s="17"/>
    </row>
    <row r="421" spans="1:10" ht="31.5" x14ac:dyDescent="0.25">
      <c r="A421" s="25" t="s">
        <v>624</v>
      </c>
      <c r="B421" s="20"/>
      <c r="C421" s="36">
        <v>120</v>
      </c>
      <c r="D421" s="121"/>
      <c r="E421" s="121"/>
      <c r="F421" s="36"/>
      <c r="G421" s="36"/>
      <c r="H421" s="36">
        <v>120</v>
      </c>
      <c r="I421" s="13"/>
      <c r="J421" s="17"/>
    </row>
    <row r="422" spans="1:10" ht="15.75" x14ac:dyDescent="0.25">
      <c r="A422" s="19" t="s">
        <v>474</v>
      </c>
      <c r="B422" s="20"/>
      <c r="C422" s="36">
        <v>10</v>
      </c>
      <c r="D422" s="121"/>
      <c r="E422" s="121"/>
      <c r="F422" s="36"/>
      <c r="G422" s="36"/>
      <c r="H422" s="36">
        <f t="shared" si="131"/>
        <v>10</v>
      </c>
      <c r="I422" s="13"/>
      <c r="J422" s="17"/>
    </row>
    <row r="423" spans="1:10" ht="27" customHeight="1" x14ac:dyDescent="0.25">
      <c r="A423" s="19" t="s">
        <v>475</v>
      </c>
      <c r="B423" s="20"/>
      <c r="C423" s="36">
        <v>60</v>
      </c>
      <c r="D423" s="121"/>
      <c r="E423" s="121"/>
      <c r="F423" s="36"/>
      <c r="G423" s="36"/>
      <c r="H423" s="36">
        <f t="shared" si="131"/>
        <v>60</v>
      </c>
      <c r="I423" s="13"/>
      <c r="J423" s="17"/>
    </row>
    <row r="424" spans="1:10" ht="15.75" x14ac:dyDescent="0.25">
      <c r="A424" s="25" t="s">
        <v>467</v>
      </c>
      <c r="B424" s="20"/>
      <c r="C424" s="36">
        <v>20</v>
      </c>
      <c r="D424" s="121"/>
      <c r="E424" s="121"/>
      <c r="F424" s="36">
        <v>0</v>
      </c>
      <c r="G424" s="36"/>
      <c r="H424" s="36">
        <f t="shared" si="131"/>
        <v>20</v>
      </c>
      <c r="I424" s="13"/>
      <c r="J424" s="17"/>
    </row>
    <row r="425" spans="1:10" ht="15.75" x14ac:dyDescent="0.25">
      <c r="A425" s="83" t="s">
        <v>274</v>
      </c>
      <c r="B425" s="20"/>
      <c r="C425" s="36">
        <v>175</v>
      </c>
      <c r="D425" s="121"/>
      <c r="E425" s="121"/>
      <c r="F425" s="19"/>
      <c r="G425" s="19"/>
      <c r="H425" s="36">
        <f t="shared" si="131"/>
        <v>175</v>
      </c>
      <c r="I425" s="13"/>
      <c r="J425" s="17"/>
    </row>
    <row r="426" spans="1:10" ht="15.75" x14ac:dyDescent="0.25">
      <c r="A426" s="22" t="s">
        <v>369</v>
      </c>
      <c r="B426" s="84"/>
      <c r="C426" s="76">
        <v>298</v>
      </c>
      <c r="D426" s="121"/>
      <c r="E426" s="36"/>
      <c r="F426" s="19"/>
      <c r="G426" s="19"/>
      <c r="H426" s="36">
        <f t="shared" si="131"/>
        <v>298</v>
      </c>
      <c r="I426" s="13"/>
      <c r="J426" s="17"/>
    </row>
    <row r="427" spans="1:10" ht="15.75" x14ac:dyDescent="0.25">
      <c r="A427" s="22" t="s">
        <v>580</v>
      </c>
      <c r="B427" s="84"/>
      <c r="C427" s="76">
        <v>158</v>
      </c>
      <c r="D427" s="121"/>
      <c r="E427" s="36"/>
      <c r="F427" s="19">
        <v>0</v>
      </c>
      <c r="G427" s="19"/>
      <c r="H427" s="36">
        <f t="shared" si="131"/>
        <v>158</v>
      </c>
      <c r="I427" s="13"/>
      <c r="J427" s="17"/>
    </row>
    <row r="428" spans="1:10" ht="15.75" x14ac:dyDescent="0.25">
      <c r="A428" s="22" t="s">
        <v>606</v>
      </c>
      <c r="B428" s="84"/>
      <c r="C428" s="76">
        <v>55</v>
      </c>
      <c r="D428" s="121"/>
      <c r="E428" s="36"/>
      <c r="F428" s="19">
        <v>0</v>
      </c>
      <c r="G428" s="19"/>
      <c r="H428" s="36">
        <v>55</v>
      </c>
      <c r="I428" s="13"/>
      <c r="J428" s="17"/>
    </row>
    <row r="429" spans="1:10" ht="15.75" x14ac:dyDescent="0.25">
      <c r="A429" s="22" t="s">
        <v>464</v>
      </c>
      <c r="B429" s="84"/>
      <c r="C429" s="76">
        <v>90</v>
      </c>
      <c r="D429" s="121"/>
      <c r="E429" s="36"/>
      <c r="F429" s="19"/>
      <c r="G429" s="19"/>
      <c r="H429" s="36">
        <f t="shared" si="131"/>
        <v>90</v>
      </c>
      <c r="I429" s="13"/>
      <c r="J429" s="17"/>
    </row>
    <row r="430" spans="1:10" ht="15.75" x14ac:dyDescent="0.25">
      <c r="A430" s="22" t="s">
        <v>573</v>
      </c>
      <c r="B430" s="84"/>
      <c r="C430" s="76">
        <v>50</v>
      </c>
      <c r="D430" s="121"/>
      <c r="E430" s="36"/>
      <c r="F430" s="19"/>
      <c r="G430" s="19"/>
      <c r="H430" s="36">
        <f t="shared" si="131"/>
        <v>50</v>
      </c>
      <c r="I430" s="13"/>
      <c r="J430" s="17"/>
    </row>
    <row r="431" spans="1:10" ht="15.75" x14ac:dyDescent="0.25">
      <c r="A431" s="19" t="s">
        <v>465</v>
      </c>
      <c r="B431" s="20"/>
      <c r="C431" s="76">
        <v>161</v>
      </c>
      <c r="D431" s="121"/>
      <c r="E431" s="36"/>
      <c r="F431" s="19"/>
      <c r="G431" s="19"/>
      <c r="H431" s="36">
        <f t="shared" si="131"/>
        <v>161</v>
      </c>
      <c r="I431" s="13"/>
      <c r="J431" s="17"/>
    </row>
    <row r="432" spans="1:10" ht="15.75" x14ac:dyDescent="0.25">
      <c r="A432" s="22" t="s">
        <v>597</v>
      </c>
      <c r="B432" s="84"/>
      <c r="C432" s="76">
        <v>179</v>
      </c>
      <c r="D432" s="121"/>
      <c r="E432" s="36"/>
      <c r="F432" s="19"/>
      <c r="G432" s="19"/>
      <c r="H432" s="36">
        <f t="shared" si="131"/>
        <v>179</v>
      </c>
      <c r="I432" s="13"/>
      <c r="J432" s="17"/>
    </row>
    <row r="433" spans="1:11" ht="17.25" customHeight="1" x14ac:dyDescent="0.25">
      <c r="A433" s="22" t="s">
        <v>425</v>
      </c>
      <c r="B433" s="20"/>
      <c r="C433" s="76">
        <v>330</v>
      </c>
      <c r="D433" s="36"/>
      <c r="E433" s="36"/>
      <c r="F433" s="19"/>
      <c r="G433" s="19"/>
      <c r="H433" s="36">
        <f t="shared" si="131"/>
        <v>330</v>
      </c>
      <c r="I433" s="13"/>
      <c r="J433" s="17"/>
    </row>
    <row r="434" spans="1:11" ht="17.25" customHeight="1" x14ac:dyDescent="0.25">
      <c r="A434" s="22" t="s">
        <v>570</v>
      </c>
      <c r="B434" s="55"/>
      <c r="C434" s="76">
        <v>177</v>
      </c>
      <c r="D434" s="36"/>
      <c r="E434" s="36"/>
      <c r="F434" s="19"/>
      <c r="G434" s="19"/>
      <c r="H434" s="36">
        <f t="shared" si="131"/>
        <v>177</v>
      </c>
      <c r="I434" s="13"/>
      <c r="J434" s="17"/>
      <c r="K434" s="4"/>
    </row>
    <row r="435" spans="1:11" ht="17.25" customHeight="1" x14ac:dyDescent="0.25">
      <c r="A435" s="22" t="s">
        <v>571</v>
      </c>
      <c r="B435" s="117"/>
      <c r="C435" s="76">
        <v>98</v>
      </c>
      <c r="D435" s="36"/>
      <c r="E435" s="36"/>
      <c r="F435" s="19"/>
      <c r="G435" s="19"/>
      <c r="H435" s="36">
        <f t="shared" si="131"/>
        <v>98</v>
      </c>
      <c r="I435" s="13"/>
      <c r="J435" s="17"/>
    </row>
    <row r="436" spans="1:11" ht="17.25" customHeight="1" x14ac:dyDescent="0.25">
      <c r="A436" s="22" t="s">
        <v>609</v>
      </c>
      <c r="B436" s="117"/>
      <c r="C436" s="76">
        <v>15</v>
      </c>
      <c r="D436" s="36"/>
      <c r="E436" s="36"/>
      <c r="F436" s="19"/>
      <c r="G436" s="19"/>
      <c r="H436" s="36">
        <f>C436+F436+G436</f>
        <v>15</v>
      </c>
      <c r="I436" s="13"/>
      <c r="J436" s="17"/>
    </row>
    <row r="437" spans="1:11" ht="30" customHeight="1" x14ac:dyDescent="0.25">
      <c r="A437" s="22" t="s">
        <v>608</v>
      </c>
      <c r="B437" s="117"/>
      <c r="C437" s="76">
        <v>100</v>
      </c>
      <c r="D437" s="36"/>
      <c r="E437" s="36"/>
      <c r="F437" s="19"/>
      <c r="G437" s="19"/>
      <c r="H437" s="36">
        <f>C437+F437+G437</f>
        <v>100</v>
      </c>
      <c r="I437" s="13"/>
      <c r="J437" s="17"/>
    </row>
    <row r="438" spans="1:11" ht="17.25" customHeight="1" x14ac:dyDescent="0.25">
      <c r="A438" s="68" t="s">
        <v>567</v>
      </c>
      <c r="B438" s="84" t="s">
        <v>511</v>
      </c>
      <c r="C438" s="30">
        <f>+C439+C442+C443+C444+C446+C448+C450+C451+C452+C456+C453+C440+C457+C449+C445+C441+C454+C455</f>
        <v>2308</v>
      </c>
      <c r="D438" s="30">
        <f t="shared" ref="D438:H438" si="132">+D439+D442+D443+D444+D446+D448+D450+D451+D452+D456+D453+D440+D457+D449+D445+D441+D454+D455</f>
        <v>0</v>
      </c>
      <c r="E438" s="30">
        <f t="shared" si="132"/>
        <v>0</v>
      </c>
      <c r="F438" s="30">
        <f t="shared" si="132"/>
        <v>0</v>
      </c>
      <c r="G438" s="30">
        <f t="shared" si="132"/>
        <v>870</v>
      </c>
      <c r="H438" s="30">
        <f t="shared" si="132"/>
        <v>3178</v>
      </c>
      <c r="I438" s="13"/>
      <c r="J438" s="17"/>
    </row>
    <row r="439" spans="1:11" ht="23.25" customHeight="1" x14ac:dyDescent="0.25">
      <c r="A439" s="22" t="s">
        <v>448</v>
      </c>
      <c r="B439" s="55"/>
      <c r="C439" s="76">
        <v>5</v>
      </c>
      <c r="D439" s="36"/>
      <c r="E439" s="36"/>
      <c r="F439" s="19"/>
      <c r="G439" s="19"/>
      <c r="H439" s="36">
        <f t="shared" ref="H439:H457" si="133">+C439+D439+E439+F439</f>
        <v>5</v>
      </c>
      <c r="I439" s="13"/>
      <c r="J439" s="17"/>
    </row>
    <row r="440" spans="1:11" ht="17.25" customHeight="1" x14ac:dyDescent="0.25">
      <c r="A440" s="19" t="s">
        <v>615</v>
      </c>
      <c r="B440" s="117"/>
      <c r="C440" s="76">
        <v>60</v>
      </c>
      <c r="D440" s="36"/>
      <c r="E440" s="36"/>
      <c r="F440" s="19"/>
      <c r="G440" s="19">
        <v>300</v>
      </c>
      <c r="H440" s="36">
        <v>360</v>
      </c>
      <c r="I440" s="13"/>
      <c r="J440" s="17"/>
    </row>
    <row r="441" spans="1:11" ht="36" customHeight="1" x14ac:dyDescent="0.25">
      <c r="A441" s="25" t="s">
        <v>612</v>
      </c>
      <c r="B441" s="55"/>
      <c r="C441" s="76">
        <v>100</v>
      </c>
      <c r="D441" s="36"/>
      <c r="E441" s="36"/>
      <c r="F441" s="19"/>
      <c r="G441" s="19"/>
      <c r="H441" s="36">
        <v>100</v>
      </c>
      <c r="I441" s="13"/>
      <c r="J441" s="17"/>
    </row>
    <row r="442" spans="1:11" ht="33" customHeight="1" x14ac:dyDescent="0.25">
      <c r="A442" s="22" t="s">
        <v>510</v>
      </c>
      <c r="B442" s="55"/>
      <c r="C442" s="76">
        <v>222</v>
      </c>
      <c r="D442" s="36"/>
      <c r="E442" s="36"/>
      <c r="F442" s="19"/>
      <c r="G442" s="19"/>
      <c r="H442" s="36">
        <f t="shared" si="133"/>
        <v>222</v>
      </c>
      <c r="I442" s="13"/>
      <c r="J442" s="17"/>
    </row>
    <row r="443" spans="1:11" ht="17.25" customHeight="1" x14ac:dyDescent="0.25">
      <c r="A443" s="22" t="s">
        <v>449</v>
      </c>
      <c r="B443" s="117"/>
      <c r="C443" s="76">
        <v>5</v>
      </c>
      <c r="D443" s="36"/>
      <c r="E443" s="36"/>
      <c r="F443" s="19"/>
      <c r="G443" s="19"/>
      <c r="H443" s="36">
        <f t="shared" si="133"/>
        <v>5</v>
      </c>
      <c r="I443" s="13"/>
      <c r="J443" s="17"/>
    </row>
    <row r="444" spans="1:11" ht="17.25" customHeight="1" x14ac:dyDescent="0.25">
      <c r="A444" s="22" t="s">
        <v>450</v>
      </c>
      <c r="B444" s="55"/>
      <c r="C444" s="76">
        <v>5</v>
      </c>
      <c r="D444" s="36"/>
      <c r="E444" s="36"/>
      <c r="F444" s="19"/>
      <c r="G444" s="19"/>
      <c r="H444" s="36">
        <f t="shared" si="133"/>
        <v>5</v>
      </c>
      <c r="I444" s="13"/>
      <c r="J444" s="17"/>
    </row>
    <row r="445" spans="1:11" ht="17.25" customHeight="1" x14ac:dyDescent="0.25">
      <c r="A445" s="22" t="s">
        <v>610</v>
      </c>
      <c r="B445" s="55"/>
      <c r="C445" s="76">
        <v>10</v>
      </c>
      <c r="D445" s="36"/>
      <c r="E445" s="36"/>
      <c r="F445" s="19"/>
      <c r="G445" s="19"/>
      <c r="H445" s="36">
        <f t="shared" si="133"/>
        <v>10</v>
      </c>
      <c r="I445" s="13"/>
      <c r="J445" s="17"/>
    </row>
    <row r="446" spans="1:11" ht="28.5" customHeight="1" x14ac:dyDescent="0.25">
      <c r="A446" s="19" t="s">
        <v>470</v>
      </c>
      <c r="B446" s="55"/>
      <c r="C446" s="76">
        <v>290</v>
      </c>
      <c r="D446" s="36"/>
      <c r="E446" s="36"/>
      <c r="F446" s="19"/>
      <c r="G446" s="19">
        <v>20</v>
      </c>
      <c r="H446" s="36">
        <f>+C446+G446</f>
        <v>310</v>
      </c>
      <c r="I446" s="13"/>
      <c r="J446" s="17"/>
    </row>
    <row r="447" spans="1:11" ht="15.75" x14ac:dyDescent="0.25">
      <c r="I447" s="13"/>
    </row>
    <row r="448" spans="1:11" ht="33.75" customHeight="1" x14ac:dyDescent="0.25">
      <c r="A448" s="25" t="s">
        <v>471</v>
      </c>
      <c r="B448" s="55"/>
      <c r="C448" s="76">
        <v>296</v>
      </c>
      <c r="D448" s="36"/>
      <c r="E448" s="36"/>
      <c r="F448" s="19"/>
      <c r="G448" s="19">
        <v>20</v>
      </c>
      <c r="H448" s="36">
        <f>+C448+G448</f>
        <v>316</v>
      </c>
      <c r="I448" s="13"/>
      <c r="J448" s="17"/>
    </row>
    <row r="449" spans="1:10" ht="33.75" customHeight="1" x14ac:dyDescent="0.25">
      <c r="A449" s="25" t="s">
        <v>611</v>
      </c>
      <c r="B449" s="55"/>
      <c r="C449" s="76">
        <v>111</v>
      </c>
      <c r="D449" s="36"/>
      <c r="E449" s="36"/>
      <c r="F449" s="19"/>
      <c r="G449" s="19">
        <v>110</v>
      </c>
      <c r="H449" s="36">
        <v>221</v>
      </c>
      <c r="I449" s="13"/>
      <c r="J449" s="17"/>
    </row>
    <row r="450" spans="1:10" ht="44.25" customHeight="1" x14ac:dyDescent="0.25">
      <c r="A450" s="25" t="s">
        <v>472</v>
      </c>
      <c r="B450" s="55"/>
      <c r="C450" s="76">
        <v>287</v>
      </c>
      <c r="D450" s="36"/>
      <c r="E450" s="36"/>
      <c r="F450" s="19"/>
      <c r="G450" s="19">
        <v>210</v>
      </c>
      <c r="H450" s="36">
        <v>497</v>
      </c>
      <c r="I450" s="13"/>
      <c r="J450" s="17"/>
    </row>
    <row r="451" spans="1:10" ht="31.5" x14ac:dyDescent="0.25">
      <c r="A451" s="25" t="s">
        <v>473</v>
      </c>
      <c r="B451" s="117"/>
      <c r="C451" s="76">
        <v>107</v>
      </c>
      <c r="D451" s="36"/>
      <c r="E451" s="36"/>
      <c r="F451" s="19"/>
      <c r="G451" s="19">
        <v>210</v>
      </c>
      <c r="H451" s="36">
        <f>+G451+C451</f>
        <v>317</v>
      </c>
      <c r="I451" s="13"/>
      <c r="J451" s="17"/>
    </row>
    <row r="452" spans="1:10" ht="29.25" customHeight="1" x14ac:dyDescent="0.25">
      <c r="A452" s="25" t="s">
        <v>506</v>
      </c>
      <c r="B452" s="55"/>
      <c r="C452" s="36">
        <v>0</v>
      </c>
      <c r="D452" s="36"/>
      <c r="E452" s="36"/>
      <c r="F452" s="19"/>
      <c r="G452" s="19"/>
      <c r="H452" s="36">
        <f t="shared" si="133"/>
        <v>0</v>
      </c>
      <c r="I452" s="13"/>
      <c r="J452" s="17"/>
    </row>
    <row r="453" spans="1:10" ht="29.25" customHeight="1" x14ac:dyDescent="0.25">
      <c r="A453" s="25" t="s">
        <v>585</v>
      </c>
      <c r="B453" s="127"/>
      <c r="C453" s="36">
        <v>57</v>
      </c>
      <c r="D453" s="36"/>
      <c r="E453" s="36"/>
      <c r="F453" s="19"/>
      <c r="G453" s="19"/>
      <c r="H453" s="36">
        <f t="shared" si="133"/>
        <v>57</v>
      </c>
      <c r="I453" s="13"/>
      <c r="J453" s="17"/>
    </row>
    <row r="454" spans="1:10" ht="29.25" customHeight="1" x14ac:dyDescent="0.25">
      <c r="A454" s="25" t="s">
        <v>620</v>
      </c>
      <c r="B454" s="127"/>
      <c r="C454" s="36">
        <v>40</v>
      </c>
      <c r="D454" s="36"/>
      <c r="E454" s="36"/>
      <c r="F454" s="19"/>
      <c r="G454" s="19">
        <v>0</v>
      </c>
      <c r="H454" s="36">
        <v>40</v>
      </c>
      <c r="I454" s="13"/>
      <c r="J454" s="17"/>
    </row>
    <row r="455" spans="1:10" ht="29.25" customHeight="1" x14ac:dyDescent="0.25">
      <c r="A455" s="25" t="s">
        <v>621</v>
      </c>
      <c r="B455" s="127"/>
      <c r="C455" s="36">
        <v>543</v>
      </c>
      <c r="D455" s="36"/>
      <c r="E455" s="36"/>
      <c r="F455" s="19"/>
      <c r="G455" s="19">
        <v>0</v>
      </c>
      <c r="H455" s="36">
        <v>543</v>
      </c>
      <c r="I455" s="13"/>
      <c r="J455" s="17"/>
    </row>
    <row r="456" spans="1:10" ht="37.5" customHeight="1" x14ac:dyDescent="0.25">
      <c r="A456" s="25" t="s">
        <v>584</v>
      </c>
      <c r="B456" s="55"/>
      <c r="C456" s="36">
        <v>110</v>
      </c>
      <c r="D456" s="36"/>
      <c r="E456" s="36"/>
      <c r="F456" s="19">
        <v>0</v>
      </c>
      <c r="G456" s="19"/>
      <c r="H456" s="36">
        <f t="shared" si="133"/>
        <v>110</v>
      </c>
      <c r="I456" s="13"/>
      <c r="J456" s="17"/>
    </row>
    <row r="457" spans="1:10" ht="37.5" customHeight="1" x14ac:dyDescent="0.25">
      <c r="A457" s="25" t="s">
        <v>603</v>
      </c>
      <c r="B457" s="117"/>
      <c r="C457" s="36">
        <v>60</v>
      </c>
      <c r="D457" s="36"/>
      <c r="E457" s="36"/>
      <c r="F457" s="19"/>
      <c r="G457" s="19"/>
      <c r="H457" s="36">
        <f t="shared" si="133"/>
        <v>60</v>
      </c>
      <c r="I457" s="13"/>
      <c r="J457" s="17"/>
    </row>
    <row r="458" spans="1:10" ht="29.25" customHeight="1" x14ac:dyDescent="0.25">
      <c r="A458" s="29" t="s">
        <v>579</v>
      </c>
      <c r="B458" s="20" t="s">
        <v>137</v>
      </c>
      <c r="C458" s="31">
        <f>+C460+C461+C462+C463+C464+C465+C466+C467+C468+C469+C470+C471+C472+C473+C475+C476+C477+C478+C459</f>
        <v>1565</v>
      </c>
      <c r="D458" s="31">
        <f t="shared" ref="D458:H458" si="134">+D460+D461+D462+D463+D464+D465+D466+D467+D468+D469+D470+D471+D472+D473+D475+D476+D477+D478+D459</f>
        <v>0</v>
      </c>
      <c r="E458" s="31">
        <f t="shared" si="134"/>
        <v>0</v>
      </c>
      <c r="F458" s="31">
        <f t="shared" si="134"/>
        <v>0</v>
      </c>
      <c r="G458" s="31">
        <f t="shared" si="134"/>
        <v>0</v>
      </c>
      <c r="H458" s="31">
        <f t="shared" si="134"/>
        <v>1565</v>
      </c>
      <c r="I458" s="13"/>
      <c r="J458" s="17"/>
    </row>
    <row r="459" spans="1:10" ht="29.25" customHeight="1" x14ac:dyDescent="0.25">
      <c r="A459" s="25" t="s">
        <v>603</v>
      </c>
      <c r="B459" s="20"/>
      <c r="C459" s="36">
        <v>5</v>
      </c>
      <c r="D459" s="36"/>
      <c r="E459" s="36"/>
      <c r="F459" s="36"/>
      <c r="G459" s="36">
        <v>0</v>
      </c>
      <c r="H459" s="36">
        <v>5</v>
      </c>
      <c r="I459" s="13"/>
      <c r="J459" s="17"/>
    </row>
    <row r="460" spans="1:10" ht="29.25" customHeight="1" x14ac:dyDescent="0.25">
      <c r="A460" s="22" t="s">
        <v>547</v>
      </c>
      <c r="B460" s="55"/>
      <c r="C460" s="76">
        <v>550</v>
      </c>
      <c r="D460" s="36"/>
      <c r="E460" s="36"/>
      <c r="F460" s="19"/>
      <c r="G460" s="19">
        <v>0</v>
      </c>
      <c r="H460" s="36">
        <v>550</v>
      </c>
      <c r="I460" s="13"/>
      <c r="J460" s="17"/>
    </row>
    <row r="461" spans="1:10" ht="14.25" customHeight="1" x14ac:dyDescent="0.25">
      <c r="A461" s="25" t="s">
        <v>451</v>
      </c>
      <c r="B461" s="55"/>
      <c r="C461" s="76">
        <v>80</v>
      </c>
      <c r="D461" s="36"/>
      <c r="E461" s="36"/>
      <c r="F461" s="19"/>
      <c r="G461" s="19"/>
      <c r="H461" s="36">
        <f t="shared" ref="H461:H465" si="135">+C461+D461+E461+F461</f>
        <v>80</v>
      </c>
      <c r="I461" s="13"/>
      <c r="J461" s="17"/>
    </row>
    <row r="462" spans="1:10" ht="29.25" customHeight="1" x14ac:dyDescent="0.25">
      <c r="A462" s="111" t="s">
        <v>452</v>
      </c>
      <c r="B462" s="55"/>
      <c r="C462" s="76">
        <v>80</v>
      </c>
      <c r="D462" s="36"/>
      <c r="E462" s="36"/>
      <c r="F462" s="19"/>
      <c r="G462" s="19"/>
      <c r="H462" s="36">
        <f t="shared" si="135"/>
        <v>80</v>
      </c>
      <c r="I462" s="13"/>
      <c r="J462" s="17"/>
    </row>
    <row r="463" spans="1:10" ht="33.75" customHeight="1" x14ac:dyDescent="0.25">
      <c r="A463" s="116" t="s">
        <v>500</v>
      </c>
      <c r="B463" s="55"/>
      <c r="C463" s="36">
        <v>114</v>
      </c>
      <c r="D463" s="36"/>
      <c r="E463" s="36"/>
      <c r="F463" s="19"/>
      <c r="G463" s="19"/>
      <c r="H463" s="36">
        <f t="shared" si="135"/>
        <v>114</v>
      </c>
      <c r="I463" s="13"/>
      <c r="J463" s="17"/>
    </row>
    <row r="464" spans="1:10" ht="29.25" customHeight="1" x14ac:dyDescent="0.25">
      <c r="A464" s="25" t="s">
        <v>501</v>
      </c>
      <c r="B464" s="55"/>
      <c r="C464" s="36">
        <v>84</v>
      </c>
      <c r="D464" s="36"/>
      <c r="E464" s="36"/>
      <c r="F464" s="19"/>
      <c r="G464" s="19"/>
      <c r="H464" s="36">
        <f t="shared" si="135"/>
        <v>84</v>
      </c>
      <c r="I464" s="13"/>
      <c r="J464" s="17"/>
    </row>
    <row r="465" spans="1:10" ht="29.25" customHeight="1" x14ac:dyDescent="0.25">
      <c r="A465" s="25" t="s">
        <v>521</v>
      </c>
      <c r="B465" s="117"/>
      <c r="C465" s="36">
        <v>9</v>
      </c>
      <c r="D465" s="36"/>
      <c r="E465" s="36"/>
      <c r="F465" s="19"/>
      <c r="G465" s="19"/>
      <c r="H465" s="36">
        <f t="shared" si="135"/>
        <v>9</v>
      </c>
      <c r="I465" s="13"/>
      <c r="J465" s="17"/>
    </row>
    <row r="466" spans="1:10" ht="29.25" customHeight="1" x14ac:dyDescent="0.25">
      <c r="A466" s="25" t="s">
        <v>522</v>
      </c>
      <c r="B466" s="117"/>
      <c r="C466" s="36">
        <v>17</v>
      </c>
      <c r="D466" s="36"/>
      <c r="E466" s="36"/>
      <c r="F466" s="19"/>
      <c r="G466" s="19"/>
      <c r="H466" s="36">
        <v>17</v>
      </c>
      <c r="I466" s="13"/>
      <c r="J466" s="17"/>
    </row>
    <row r="467" spans="1:10" ht="29.25" customHeight="1" x14ac:dyDescent="0.25">
      <c r="A467" s="25" t="s">
        <v>523</v>
      </c>
      <c r="B467" s="55"/>
      <c r="C467" s="36">
        <v>9</v>
      </c>
      <c r="D467" s="36"/>
      <c r="E467" s="36"/>
      <c r="F467" s="19"/>
      <c r="G467" s="19"/>
      <c r="H467" s="36">
        <v>9</v>
      </c>
      <c r="I467" s="13"/>
      <c r="J467" s="17"/>
    </row>
    <row r="468" spans="1:10" ht="69" customHeight="1" x14ac:dyDescent="0.25">
      <c r="A468" s="25" t="s">
        <v>537</v>
      </c>
      <c r="B468" s="55"/>
      <c r="C468" s="36">
        <v>10</v>
      </c>
      <c r="D468" s="36"/>
      <c r="E468" s="36"/>
      <c r="F468" s="19"/>
      <c r="G468" s="19"/>
      <c r="H468" s="36">
        <v>10</v>
      </c>
      <c r="I468" s="13"/>
      <c r="J468" s="17"/>
    </row>
    <row r="469" spans="1:10" ht="30.75" customHeight="1" x14ac:dyDescent="0.25">
      <c r="A469" s="25" t="s">
        <v>538</v>
      </c>
      <c r="B469" s="55"/>
      <c r="C469" s="36">
        <v>10</v>
      </c>
      <c r="D469" s="36"/>
      <c r="E469" s="36"/>
      <c r="F469" s="19"/>
      <c r="G469" s="19"/>
      <c r="H469" s="36">
        <v>10</v>
      </c>
      <c r="I469" s="13"/>
      <c r="J469" s="17"/>
    </row>
    <row r="470" spans="1:10" ht="29.25" customHeight="1" x14ac:dyDescent="0.25">
      <c r="A470" s="25" t="s">
        <v>502</v>
      </c>
      <c r="B470" s="55"/>
      <c r="C470" s="36">
        <v>84</v>
      </c>
      <c r="D470" s="36"/>
      <c r="E470" s="36"/>
      <c r="F470" s="19"/>
      <c r="G470" s="19"/>
      <c r="H470" s="36">
        <f>+C470+D470+E470+F470</f>
        <v>84</v>
      </c>
      <c r="I470" s="13"/>
      <c r="J470" s="17"/>
    </row>
    <row r="471" spans="1:10" ht="29.25" customHeight="1" x14ac:dyDescent="0.25">
      <c r="A471" s="25" t="s">
        <v>562</v>
      </c>
      <c r="B471" s="55"/>
      <c r="C471" s="36">
        <v>8</v>
      </c>
      <c r="D471" s="36"/>
      <c r="E471" s="36"/>
      <c r="F471" s="19"/>
      <c r="G471" s="19"/>
      <c r="H471" s="36">
        <f>+C471+D471+E471+F471</f>
        <v>8</v>
      </c>
      <c r="I471" s="13"/>
      <c r="J471" s="17"/>
    </row>
    <row r="472" spans="1:10" ht="29.25" customHeight="1" x14ac:dyDescent="0.25">
      <c r="A472" s="25" t="s">
        <v>503</v>
      </c>
      <c r="B472" s="55"/>
      <c r="C472" s="36">
        <v>71</v>
      </c>
      <c r="D472" s="36"/>
      <c r="E472" s="36"/>
      <c r="F472" s="19"/>
      <c r="G472" s="19"/>
      <c r="H472" s="36">
        <f>+C472+D472+E472+F472</f>
        <v>71</v>
      </c>
      <c r="I472" s="13"/>
      <c r="J472" s="17"/>
    </row>
    <row r="473" spans="1:10" ht="29.25" customHeight="1" x14ac:dyDescent="0.25">
      <c r="A473" s="25" t="s">
        <v>504</v>
      </c>
      <c r="B473" s="55"/>
      <c r="C473" s="36">
        <v>71</v>
      </c>
      <c r="D473" s="36"/>
      <c r="E473" s="36"/>
      <c r="F473" s="19"/>
      <c r="G473" s="19"/>
      <c r="H473" s="36">
        <f>+C473+D473+E473+F473</f>
        <v>71</v>
      </c>
      <c r="I473" s="13"/>
      <c r="J473" s="17"/>
    </row>
    <row r="474" spans="1:10" ht="15.75" x14ac:dyDescent="0.25">
      <c r="I474" s="13"/>
    </row>
    <row r="475" spans="1:10" ht="29.25" customHeight="1" x14ac:dyDescent="0.25">
      <c r="A475" s="25" t="s">
        <v>507</v>
      </c>
      <c r="B475" s="55"/>
      <c r="C475" s="36">
        <v>10</v>
      </c>
      <c r="D475" s="36"/>
      <c r="E475" s="36"/>
      <c r="F475" s="19"/>
      <c r="G475" s="19"/>
      <c r="H475" s="36">
        <f>+C475+D475+E475+F475</f>
        <v>10</v>
      </c>
      <c r="I475" s="13"/>
      <c r="J475" s="17"/>
    </row>
    <row r="476" spans="1:10" ht="29.25" customHeight="1" x14ac:dyDescent="0.25">
      <c r="A476" s="25" t="s">
        <v>508</v>
      </c>
      <c r="B476" s="55"/>
      <c r="C476" s="36">
        <v>24</v>
      </c>
      <c r="D476" s="36"/>
      <c r="E476" s="36"/>
      <c r="F476" s="19"/>
      <c r="G476" s="19"/>
      <c r="H476" s="36">
        <f>+C476+D476+E476+F476</f>
        <v>24</v>
      </c>
      <c r="I476" s="13"/>
      <c r="J476" s="17"/>
    </row>
    <row r="477" spans="1:10" ht="29.25" customHeight="1" x14ac:dyDescent="0.25">
      <c r="A477" s="22" t="s">
        <v>617</v>
      </c>
      <c r="B477" s="55"/>
      <c r="C477" s="76">
        <v>100</v>
      </c>
      <c r="D477" s="36"/>
      <c r="E477" s="36"/>
      <c r="F477" s="19">
        <v>0</v>
      </c>
      <c r="G477" s="19"/>
      <c r="H477" s="36">
        <f>+C477+D477+E477+F477</f>
        <v>100</v>
      </c>
      <c r="I477" s="13"/>
      <c r="J477" s="17"/>
    </row>
    <row r="478" spans="1:10" ht="53.25" customHeight="1" x14ac:dyDescent="0.25">
      <c r="A478" s="27" t="s">
        <v>551</v>
      </c>
      <c r="B478" s="55"/>
      <c r="C478" s="76">
        <v>229</v>
      </c>
      <c r="D478" s="36"/>
      <c r="E478" s="36"/>
      <c r="F478" s="19"/>
      <c r="G478" s="19">
        <v>0</v>
      </c>
      <c r="H478" s="36">
        <f>+G478+C478</f>
        <v>229</v>
      </c>
      <c r="I478" s="13"/>
      <c r="J478" s="17"/>
    </row>
    <row r="479" spans="1:10" ht="15.75" x14ac:dyDescent="0.25">
      <c r="A479" s="68" t="s">
        <v>191</v>
      </c>
      <c r="B479" s="20" t="s">
        <v>113</v>
      </c>
      <c r="C479" s="31">
        <f>+C480+C481+C482+C483</f>
        <v>10115</v>
      </c>
      <c r="D479" s="31">
        <f t="shared" ref="D479:H479" si="136">+D480+D481+D482+D483</f>
        <v>0</v>
      </c>
      <c r="E479" s="31">
        <f t="shared" si="136"/>
        <v>0</v>
      </c>
      <c r="F479" s="31">
        <f t="shared" si="136"/>
        <v>0</v>
      </c>
      <c r="G479" s="31">
        <f t="shared" si="136"/>
        <v>0</v>
      </c>
      <c r="H479" s="31">
        <f t="shared" si="136"/>
        <v>10115</v>
      </c>
      <c r="I479" s="13"/>
      <c r="J479" s="17"/>
    </row>
    <row r="480" spans="1:10" ht="15.75" x14ac:dyDescent="0.25">
      <c r="A480" s="19" t="s">
        <v>2</v>
      </c>
      <c r="B480" s="57"/>
      <c r="C480" s="36">
        <v>5100</v>
      </c>
      <c r="D480" s="36"/>
      <c r="E480" s="36"/>
      <c r="F480" s="19"/>
      <c r="G480" s="19"/>
      <c r="H480" s="36">
        <f t="shared" ref="H480:H496" si="137">+C480+D480+E480+F480</f>
        <v>5100</v>
      </c>
      <c r="I480" s="13"/>
      <c r="J480" s="17"/>
    </row>
    <row r="481" spans="1:10" ht="15.75" x14ac:dyDescent="0.25">
      <c r="A481" s="19" t="s">
        <v>173</v>
      </c>
      <c r="B481" s="57"/>
      <c r="C481" s="36">
        <v>3870</v>
      </c>
      <c r="D481" s="36"/>
      <c r="E481" s="36"/>
      <c r="F481" s="19"/>
      <c r="G481" s="19"/>
      <c r="H481" s="36">
        <f t="shared" si="137"/>
        <v>3870</v>
      </c>
      <c r="I481" s="13"/>
      <c r="J481" s="17"/>
    </row>
    <row r="482" spans="1:10" ht="15.75" x14ac:dyDescent="0.25">
      <c r="A482" s="39" t="s">
        <v>208</v>
      </c>
      <c r="B482" s="57"/>
      <c r="C482" s="36">
        <v>45</v>
      </c>
      <c r="D482" s="36"/>
      <c r="E482" s="36"/>
      <c r="F482" s="19"/>
      <c r="G482" s="19"/>
      <c r="H482" s="36">
        <f t="shared" si="137"/>
        <v>45</v>
      </c>
      <c r="I482" s="13"/>
      <c r="J482" s="17"/>
    </row>
    <row r="483" spans="1:10" ht="15.75" x14ac:dyDescent="0.25">
      <c r="A483" s="19" t="s">
        <v>192</v>
      </c>
      <c r="B483" s="57"/>
      <c r="C483" s="36">
        <v>1100</v>
      </c>
      <c r="D483" s="36"/>
      <c r="E483" s="36"/>
      <c r="F483" s="19"/>
      <c r="G483" s="19"/>
      <c r="H483" s="36">
        <f t="shared" si="137"/>
        <v>1100</v>
      </c>
      <c r="I483" s="13"/>
      <c r="J483" s="17"/>
    </row>
    <row r="484" spans="1:10" ht="15.75" x14ac:dyDescent="0.25">
      <c r="A484" s="29" t="s">
        <v>17</v>
      </c>
      <c r="B484" s="20" t="s">
        <v>114</v>
      </c>
      <c r="C484" s="30">
        <f>+C485+C492+C496</f>
        <v>844</v>
      </c>
      <c r="D484" s="30">
        <f t="shared" ref="D484:F484" si="138">+D485+D492+D496</f>
        <v>0</v>
      </c>
      <c r="E484" s="30">
        <f t="shared" si="138"/>
        <v>0</v>
      </c>
      <c r="F484" s="30">
        <f t="shared" si="138"/>
        <v>0</v>
      </c>
      <c r="G484" s="30"/>
      <c r="H484" s="31">
        <f t="shared" si="137"/>
        <v>844</v>
      </c>
      <c r="I484" s="13"/>
      <c r="J484" s="17"/>
    </row>
    <row r="485" spans="1:10" ht="15.75" x14ac:dyDescent="0.25">
      <c r="A485" s="29" t="s">
        <v>45</v>
      </c>
      <c r="B485" s="20"/>
      <c r="C485" s="30">
        <f>+C486+C487+C489+C488+C490+C491</f>
        <v>79</v>
      </c>
      <c r="D485" s="30">
        <f t="shared" ref="D485:F485" si="139">+D486+D487+D489+D488+D490+D491</f>
        <v>0</v>
      </c>
      <c r="E485" s="30">
        <f t="shared" si="139"/>
        <v>0</v>
      </c>
      <c r="F485" s="30">
        <f t="shared" si="139"/>
        <v>0</v>
      </c>
      <c r="G485" s="30"/>
      <c r="H485" s="31">
        <f t="shared" si="137"/>
        <v>79</v>
      </c>
      <c r="I485" s="13"/>
      <c r="J485" s="17"/>
    </row>
    <row r="486" spans="1:10" ht="15.75" x14ac:dyDescent="0.25">
      <c r="A486" s="23" t="s">
        <v>350</v>
      </c>
      <c r="B486" s="20"/>
      <c r="C486" s="76">
        <v>1</v>
      </c>
      <c r="D486" s="76"/>
      <c r="E486" s="76"/>
      <c r="F486" s="76"/>
      <c r="G486" s="76"/>
      <c r="H486" s="36">
        <f t="shared" si="137"/>
        <v>1</v>
      </c>
      <c r="I486" s="13"/>
      <c r="J486" s="17"/>
    </row>
    <row r="487" spans="1:10" ht="15.75" x14ac:dyDescent="0.25">
      <c r="A487" s="19" t="s">
        <v>250</v>
      </c>
      <c r="B487" s="20"/>
      <c r="C487" s="76">
        <v>58</v>
      </c>
      <c r="D487" s="76"/>
      <c r="E487" s="76"/>
      <c r="F487" s="76"/>
      <c r="G487" s="76"/>
      <c r="H487" s="36">
        <f t="shared" si="137"/>
        <v>58</v>
      </c>
      <c r="I487" s="13"/>
      <c r="J487" s="17"/>
    </row>
    <row r="488" spans="1:10" ht="31.5" x14ac:dyDescent="0.25">
      <c r="A488" s="27" t="s">
        <v>347</v>
      </c>
      <c r="B488" s="20"/>
      <c r="C488" s="76">
        <v>5</v>
      </c>
      <c r="D488" s="76"/>
      <c r="E488" s="76"/>
      <c r="F488" s="76"/>
      <c r="G488" s="76"/>
      <c r="H488" s="36">
        <f t="shared" si="137"/>
        <v>5</v>
      </c>
      <c r="I488" s="13"/>
      <c r="J488" s="17"/>
    </row>
    <row r="489" spans="1:10" ht="15.75" x14ac:dyDescent="0.25">
      <c r="A489" s="27" t="s">
        <v>348</v>
      </c>
      <c r="B489" s="20"/>
      <c r="C489" s="76">
        <v>5</v>
      </c>
      <c r="D489" s="76"/>
      <c r="E489" s="76"/>
      <c r="F489" s="76"/>
      <c r="G489" s="76"/>
      <c r="H489" s="36">
        <f t="shared" si="137"/>
        <v>5</v>
      </c>
      <c r="I489" s="13"/>
      <c r="J489" s="17"/>
    </row>
    <row r="490" spans="1:10" ht="15.75" x14ac:dyDescent="0.25">
      <c r="A490" s="22" t="s">
        <v>392</v>
      </c>
      <c r="B490" s="20"/>
      <c r="C490" s="76">
        <v>5</v>
      </c>
      <c r="D490" s="76"/>
      <c r="E490" s="76"/>
      <c r="F490" s="76"/>
      <c r="G490" s="76"/>
      <c r="H490" s="36">
        <f t="shared" si="137"/>
        <v>5</v>
      </c>
      <c r="I490" s="13"/>
      <c r="J490" s="17"/>
    </row>
    <row r="491" spans="1:10" ht="15.75" x14ac:dyDescent="0.25">
      <c r="A491" s="63" t="s">
        <v>437</v>
      </c>
      <c r="B491" s="26"/>
      <c r="C491" s="76">
        <v>5</v>
      </c>
      <c r="D491" s="76"/>
      <c r="E491" s="76"/>
      <c r="F491" s="76"/>
      <c r="G491" s="76"/>
      <c r="H491" s="36">
        <f t="shared" si="137"/>
        <v>5</v>
      </c>
      <c r="I491" s="13"/>
      <c r="J491" s="17"/>
    </row>
    <row r="492" spans="1:10" ht="15.75" x14ac:dyDescent="0.25">
      <c r="A492" s="29" t="s">
        <v>44</v>
      </c>
      <c r="B492" s="20"/>
      <c r="C492" s="30">
        <f>+C494+C495+C493</f>
        <v>25</v>
      </c>
      <c r="D492" s="30"/>
      <c r="E492" s="30"/>
      <c r="F492" s="30"/>
      <c r="G492" s="30"/>
      <c r="H492" s="36">
        <f t="shared" si="137"/>
        <v>25</v>
      </c>
      <c r="I492" s="13"/>
      <c r="J492" s="17"/>
    </row>
    <row r="493" spans="1:10" ht="15.75" x14ac:dyDescent="0.25">
      <c r="A493" s="19" t="s">
        <v>438</v>
      </c>
      <c r="B493" s="55"/>
      <c r="C493" s="76">
        <v>10</v>
      </c>
      <c r="D493" s="76"/>
      <c r="E493" s="76"/>
      <c r="F493" s="76"/>
      <c r="G493" s="76"/>
      <c r="H493" s="36">
        <f t="shared" si="137"/>
        <v>10</v>
      </c>
      <c r="I493" s="13"/>
      <c r="J493" s="17"/>
    </row>
    <row r="494" spans="1:10" ht="15.75" x14ac:dyDescent="0.25">
      <c r="A494" s="27" t="s">
        <v>393</v>
      </c>
      <c r="B494" s="20"/>
      <c r="C494" s="76">
        <v>10</v>
      </c>
      <c r="D494" s="36"/>
      <c r="E494" s="36"/>
      <c r="F494" s="19"/>
      <c r="G494" s="19"/>
      <c r="H494" s="36">
        <f t="shared" si="137"/>
        <v>10</v>
      </c>
      <c r="I494" s="13"/>
      <c r="J494" s="17"/>
    </row>
    <row r="495" spans="1:10" ht="15.75" x14ac:dyDescent="0.25">
      <c r="A495" s="27" t="s">
        <v>349</v>
      </c>
      <c r="B495" s="20"/>
      <c r="C495" s="76">
        <v>5</v>
      </c>
      <c r="D495" s="36"/>
      <c r="E495" s="36"/>
      <c r="F495" s="19"/>
      <c r="G495" s="19"/>
      <c r="H495" s="36">
        <f t="shared" si="137"/>
        <v>5</v>
      </c>
      <c r="I495" s="13"/>
      <c r="J495" s="17"/>
    </row>
    <row r="496" spans="1:10" ht="15.75" x14ac:dyDescent="0.25">
      <c r="A496" s="29" t="s">
        <v>256</v>
      </c>
      <c r="B496" s="20" t="s">
        <v>150</v>
      </c>
      <c r="C496" s="30">
        <v>740</v>
      </c>
      <c r="D496" s="31"/>
      <c r="E496" s="31">
        <v>0</v>
      </c>
      <c r="F496" s="29">
        <v>0</v>
      </c>
      <c r="G496" s="19"/>
      <c r="H496" s="31">
        <f t="shared" si="137"/>
        <v>740</v>
      </c>
      <c r="I496" s="13"/>
      <c r="J496" s="17"/>
    </row>
    <row r="497" spans="1:10" ht="15.75" x14ac:dyDescent="0.25">
      <c r="A497" s="29" t="s">
        <v>171</v>
      </c>
      <c r="B497" s="20" t="s">
        <v>115</v>
      </c>
      <c r="C497" s="30">
        <f t="shared" ref="C497:H497" si="140">+C498+C519</f>
        <v>7732</v>
      </c>
      <c r="D497" s="30">
        <f t="shared" si="140"/>
        <v>0</v>
      </c>
      <c r="E497" s="30">
        <f t="shared" si="140"/>
        <v>0</v>
      </c>
      <c r="F497" s="30">
        <f t="shared" si="140"/>
        <v>0</v>
      </c>
      <c r="G497" s="30">
        <f t="shared" si="140"/>
        <v>574</v>
      </c>
      <c r="H497" s="30">
        <f t="shared" si="140"/>
        <v>8306</v>
      </c>
      <c r="I497" s="13"/>
      <c r="J497" s="17"/>
    </row>
    <row r="498" spans="1:10" ht="15.75" x14ac:dyDescent="0.25">
      <c r="A498" s="29" t="s">
        <v>45</v>
      </c>
      <c r="B498" s="20"/>
      <c r="C498" s="30">
        <f>+C500+C501+C503+C504+C505+C506+C514+C517+C518+C510+C509+C515+C516+C507+C502+C508+C511+C512+C513+C499</f>
        <v>6375</v>
      </c>
      <c r="D498" s="30">
        <f t="shared" ref="D498:H498" si="141">+D500+D501+D503+D504+D505+D506+D514+D517+D518+D510+D509+D515+D516+D507+D502+D508+D511+D512+D513+D499</f>
        <v>0</v>
      </c>
      <c r="E498" s="30">
        <f t="shared" si="141"/>
        <v>0</v>
      </c>
      <c r="F498" s="30">
        <f t="shared" si="141"/>
        <v>0</v>
      </c>
      <c r="G498" s="30">
        <f t="shared" si="141"/>
        <v>569</v>
      </c>
      <c r="H498" s="30">
        <f t="shared" si="141"/>
        <v>6944</v>
      </c>
      <c r="I498" s="13"/>
      <c r="J498" s="17"/>
    </row>
    <row r="499" spans="1:10" ht="15.75" x14ac:dyDescent="0.25">
      <c r="A499" s="19" t="s">
        <v>652</v>
      </c>
      <c r="B499" s="55"/>
      <c r="C499" s="76">
        <v>0</v>
      </c>
      <c r="D499" s="76"/>
      <c r="E499" s="76"/>
      <c r="F499" s="76"/>
      <c r="G499" s="76">
        <v>100</v>
      </c>
      <c r="H499" s="76">
        <v>100</v>
      </c>
      <c r="I499" s="13"/>
      <c r="J499" s="17"/>
    </row>
    <row r="500" spans="1:10" ht="15.75" x14ac:dyDescent="0.25">
      <c r="A500" s="19" t="s">
        <v>231</v>
      </c>
      <c r="B500" s="20"/>
      <c r="C500" s="76">
        <v>30</v>
      </c>
      <c r="D500" s="36"/>
      <c r="E500" s="36"/>
      <c r="F500" s="19"/>
      <c r="G500" s="19"/>
      <c r="H500" s="36">
        <f>+C500+D500+E500+F500</f>
        <v>30</v>
      </c>
      <c r="I500" s="13"/>
      <c r="J500" s="17"/>
    </row>
    <row r="501" spans="1:10" ht="15.75" x14ac:dyDescent="0.25">
      <c r="A501" s="22" t="s">
        <v>253</v>
      </c>
      <c r="B501" s="57"/>
      <c r="C501" s="36">
        <v>4281</v>
      </c>
      <c r="D501" s="36"/>
      <c r="E501" s="36"/>
      <c r="F501" s="19"/>
      <c r="G501" s="19"/>
      <c r="H501" s="36">
        <f>+C501+D501+E501+F501+G501</f>
        <v>4281</v>
      </c>
      <c r="I501" s="13"/>
      <c r="J501" s="17"/>
    </row>
    <row r="502" spans="1:10" ht="31.5" x14ac:dyDescent="0.25">
      <c r="A502" s="22" t="s">
        <v>605</v>
      </c>
      <c r="B502" s="57"/>
      <c r="C502" s="36">
        <v>76</v>
      </c>
      <c r="D502" s="36"/>
      <c r="E502" s="36"/>
      <c r="F502" s="19">
        <v>0</v>
      </c>
      <c r="G502" s="19"/>
      <c r="H502" s="36">
        <v>76</v>
      </c>
      <c r="I502" s="13"/>
      <c r="J502" s="17"/>
    </row>
    <row r="503" spans="1:10" ht="15.75" x14ac:dyDescent="0.25">
      <c r="A503" s="22" t="s">
        <v>254</v>
      </c>
      <c r="B503" s="57"/>
      <c r="C503" s="36">
        <v>517</v>
      </c>
      <c r="D503" s="36"/>
      <c r="E503" s="36"/>
      <c r="F503" s="19"/>
      <c r="G503" s="19"/>
      <c r="H503" s="36">
        <f t="shared" ref="H503:H518" si="142">+C503+D503+E503+F503</f>
        <v>517</v>
      </c>
      <c r="I503" s="13"/>
      <c r="J503" s="17"/>
    </row>
    <row r="504" spans="1:10" ht="31.5" x14ac:dyDescent="0.25">
      <c r="A504" s="22" t="s">
        <v>370</v>
      </c>
      <c r="B504" s="57"/>
      <c r="C504" s="36">
        <v>84</v>
      </c>
      <c r="D504" s="36"/>
      <c r="E504" s="36"/>
      <c r="F504" s="19"/>
      <c r="G504" s="19"/>
      <c r="H504" s="36">
        <f t="shared" si="142"/>
        <v>84</v>
      </c>
      <c r="I504" s="13"/>
      <c r="J504" s="17"/>
    </row>
    <row r="505" spans="1:10" ht="15.75" x14ac:dyDescent="0.25">
      <c r="A505" s="22" t="s">
        <v>255</v>
      </c>
      <c r="B505" s="57"/>
      <c r="C505" s="36">
        <v>65</v>
      </c>
      <c r="D505" s="36"/>
      <c r="E505" s="36"/>
      <c r="F505" s="19"/>
      <c r="G505" s="19"/>
      <c r="H505" s="36">
        <f t="shared" si="142"/>
        <v>65</v>
      </c>
      <c r="I505" s="13"/>
      <c r="J505" s="17"/>
    </row>
    <row r="506" spans="1:10" ht="15.75" x14ac:dyDescent="0.25">
      <c r="A506" s="83" t="s">
        <v>351</v>
      </c>
      <c r="B506" s="55"/>
      <c r="C506" s="36">
        <v>0</v>
      </c>
      <c r="D506" s="36"/>
      <c r="E506" s="36"/>
      <c r="F506" s="19"/>
      <c r="G506" s="19">
        <v>0</v>
      </c>
      <c r="H506" s="36">
        <v>0</v>
      </c>
      <c r="I506" s="13"/>
      <c r="J506" s="17"/>
    </row>
    <row r="507" spans="1:10" ht="15.75" x14ac:dyDescent="0.25">
      <c r="A507" s="120" t="s">
        <v>591</v>
      </c>
      <c r="B507" s="55"/>
      <c r="C507" s="36">
        <v>34</v>
      </c>
      <c r="D507" s="36"/>
      <c r="E507" s="36"/>
      <c r="F507" s="19"/>
      <c r="G507" s="19"/>
      <c r="H507" s="36">
        <f t="shared" si="142"/>
        <v>34</v>
      </c>
      <c r="I507" s="13"/>
      <c r="J507" s="17"/>
    </row>
    <row r="508" spans="1:10" ht="47.25" x14ac:dyDescent="0.25">
      <c r="A508" s="120" t="s">
        <v>627</v>
      </c>
      <c r="B508" s="55"/>
      <c r="C508" s="36">
        <v>45</v>
      </c>
      <c r="D508" s="36"/>
      <c r="E508" s="36"/>
      <c r="F508" s="19"/>
      <c r="G508" s="19">
        <v>0</v>
      </c>
      <c r="H508" s="36">
        <v>45</v>
      </c>
      <c r="I508" s="13"/>
      <c r="J508" s="17"/>
    </row>
    <row r="509" spans="1:10" ht="31.5" x14ac:dyDescent="0.25">
      <c r="A509" s="120" t="s">
        <v>539</v>
      </c>
      <c r="B509" s="55"/>
      <c r="C509" s="36">
        <v>72</v>
      </c>
      <c r="D509" s="36"/>
      <c r="E509" s="36"/>
      <c r="F509" s="19"/>
      <c r="G509" s="19"/>
      <c r="H509" s="36">
        <v>72</v>
      </c>
      <c r="I509" s="13"/>
      <c r="J509" s="17"/>
    </row>
    <row r="510" spans="1:10" ht="35.25" customHeight="1" x14ac:dyDescent="0.25">
      <c r="A510" s="63" t="s">
        <v>396</v>
      </c>
      <c r="B510" s="26"/>
      <c r="C510" s="36">
        <v>835</v>
      </c>
      <c r="D510" s="36"/>
      <c r="E510" s="36"/>
      <c r="F510" s="19"/>
      <c r="G510" s="19"/>
      <c r="H510" s="36">
        <f t="shared" si="142"/>
        <v>835</v>
      </c>
      <c r="I510" s="13"/>
      <c r="J510" s="17"/>
    </row>
    <row r="511" spans="1:10" ht="18" customHeight="1" x14ac:dyDescent="0.25">
      <c r="A511" s="63" t="s">
        <v>636</v>
      </c>
      <c r="B511" s="26"/>
      <c r="C511" s="36">
        <v>0</v>
      </c>
      <c r="D511" s="36"/>
      <c r="E511" s="36"/>
      <c r="F511" s="19"/>
      <c r="G511" s="19">
        <v>206</v>
      </c>
      <c r="H511" s="36">
        <v>206</v>
      </c>
      <c r="I511" s="13"/>
      <c r="J511" s="17"/>
    </row>
    <row r="512" spans="1:10" ht="24.75" customHeight="1" x14ac:dyDescent="0.25">
      <c r="A512" s="63" t="s">
        <v>637</v>
      </c>
      <c r="B512" s="26"/>
      <c r="C512" s="36">
        <v>0</v>
      </c>
      <c r="D512" s="36"/>
      <c r="E512" s="36"/>
      <c r="F512" s="19"/>
      <c r="G512" s="19">
        <v>108</v>
      </c>
      <c r="H512" s="36">
        <v>108</v>
      </c>
      <c r="I512" s="13"/>
      <c r="J512" s="17"/>
    </row>
    <row r="513" spans="1:10" ht="35.25" customHeight="1" x14ac:dyDescent="0.25">
      <c r="A513" s="63" t="s">
        <v>638</v>
      </c>
      <c r="B513" s="26"/>
      <c r="C513" s="36">
        <v>0</v>
      </c>
      <c r="D513" s="36"/>
      <c r="E513" s="36"/>
      <c r="F513" s="19"/>
      <c r="G513" s="19">
        <v>155</v>
      </c>
      <c r="H513" s="36">
        <v>155</v>
      </c>
      <c r="I513" s="13"/>
      <c r="J513" s="17"/>
    </row>
    <row r="514" spans="1:10" ht="15.75" customHeight="1" x14ac:dyDescent="0.25">
      <c r="A514" s="83" t="s">
        <v>394</v>
      </c>
      <c r="B514" s="55"/>
      <c r="C514" s="36">
        <v>15</v>
      </c>
      <c r="D514" s="36"/>
      <c r="E514" s="36"/>
      <c r="F514" s="19"/>
      <c r="G514" s="19"/>
      <c r="H514" s="36">
        <f t="shared" si="142"/>
        <v>15</v>
      </c>
      <c r="I514" s="13"/>
      <c r="J514" s="17"/>
    </row>
    <row r="515" spans="1:10" ht="15.75" customHeight="1" x14ac:dyDescent="0.25">
      <c r="A515" s="83" t="s">
        <v>540</v>
      </c>
      <c r="B515" s="55"/>
      <c r="C515" s="36">
        <v>142</v>
      </c>
      <c r="D515" s="36"/>
      <c r="E515" s="36"/>
      <c r="F515" s="19"/>
      <c r="G515" s="19"/>
      <c r="H515" s="36">
        <f t="shared" si="142"/>
        <v>142</v>
      </c>
      <c r="I515" s="13"/>
      <c r="J515" s="17"/>
    </row>
    <row r="516" spans="1:10" ht="15.75" customHeight="1" x14ac:dyDescent="0.25">
      <c r="A516" s="83" t="s">
        <v>541</v>
      </c>
      <c r="B516" s="55"/>
      <c r="C516" s="36">
        <v>93</v>
      </c>
      <c r="D516" s="36"/>
      <c r="E516" s="36"/>
      <c r="F516" s="19"/>
      <c r="G516" s="19"/>
      <c r="H516" s="36">
        <f t="shared" si="142"/>
        <v>93</v>
      </c>
      <c r="I516" s="13"/>
      <c r="J516" s="17"/>
    </row>
    <row r="517" spans="1:10" ht="19.5" customHeight="1" x14ac:dyDescent="0.25">
      <c r="A517" s="83" t="s">
        <v>395</v>
      </c>
      <c r="B517" s="55"/>
      <c r="C517" s="36">
        <v>36</v>
      </c>
      <c r="D517" s="36"/>
      <c r="E517" s="36"/>
      <c r="F517" s="19"/>
      <c r="G517" s="19"/>
      <c r="H517" s="36">
        <f t="shared" si="142"/>
        <v>36</v>
      </c>
      <c r="I517" s="13"/>
      <c r="J517" s="17"/>
    </row>
    <row r="518" spans="1:10" ht="30" customHeight="1" x14ac:dyDescent="0.25">
      <c r="A518" s="86" t="s">
        <v>397</v>
      </c>
      <c r="B518" s="22"/>
      <c r="C518" s="36">
        <v>50</v>
      </c>
      <c r="D518" s="36"/>
      <c r="E518" s="36"/>
      <c r="F518" s="19"/>
      <c r="G518" s="19"/>
      <c r="H518" s="36">
        <f t="shared" si="142"/>
        <v>50</v>
      </c>
      <c r="I518" s="13"/>
      <c r="J518" s="17"/>
    </row>
    <row r="519" spans="1:10" ht="15.75" x14ac:dyDescent="0.25">
      <c r="A519" s="29" t="s">
        <v>44</v>
      </c>
      <c r="B519" s="20" t="s">
        <v>151</v>
      </c>
      <c r="C519" s="30">
        <f>+C524+C525+C526+C522+C520+C523+C521</f>
        <v>1357</v>
      </c>
      <c r="D519" s="30">
        <f t="shared" ref="D519:H519" si="143">+D524+D525+D526+D522+D520+D523+D521</f>
        <v>0</v>
      </c>
      <c r="E519" s="30">
        <f t="shared" si="143"/>
        <v>0</v>
      </c>
      <c r="F519" s="30">
        <f t="shared" si="143"/>
        <v>0</v>
      </c>
      <c r="G519" s="30">
        <f t="shared" si="143"/>
        <v>5</v>
      </c>
      <c r="H519" s="30">
        <f t="shared" si="143"/>
        <v>1362</v>
      </c>
      <c r="I519" s="13"/>
      <c r="J519" s="17"/>
    </row>
    <row r="520" spans="1:10" ht="15.75" x14ac:dyDescent="0.25">
      <c r="A520" s="19" t="s">
        <v>590</v>
      </c>
      <c r="B520" s="55"/>
      <c r="C520" s="76">
        <v>17</v>
      </c>
      <c r="D520" s="76"/>
      <c r="E520" s="76"/>
      <c r="F520" s="30"/>
      <c r="G520" s="30"/>
      <c r="H520" s="30">
        <v>17</v>
      </c>
      <c r="I520" s="13"/>
      <c r="J520" s="17"/>
    </row>
    <row r="521" spans="1:10" ht="47.25" x14ac:dyDescent="0.25">
      <c r="A521" s="133" t="s">
        <v>642</v>
      </c>
      <c r="B521" s="55"/>
      <c r="C521" s="76">
        <v>0</v>
      </c>
      <c r="D521" s="76"/>
      <c r="E521" s="76"/>
      <c r="F521" s="30"/>
      <c r="G521" s="76">
        <v>5</v>
      </c>
      <c r="H521" s="76">
        <v>5</v>
      </c>
      <c r="I521" s="13"/>
      <c r="J521" s="17"/>
    </row>
    <row r="522" spans="1:10" ht="15.75" x14ac:dyDescent="0.25">
      <c r="A522" s="19" t="s">
        <v>565</v>
      </c>
      <c r="B522" s="55"/>
      <c r="C522" s="76">
        <v>9</v>
      </c>
      <c r="D522" s="76"/>
      <c r="E522" s="76"/>
      <c r="F522" s="76"/>
      <c r="G522" s="76"/>
      <c r="H522" s="36">
        <v>9</v>
      </c>
      <c r="I522" s="13"/>
      <c r="J522" s="17"/>
    </row>
    <row r="523" spans="1:10" ht="31.5" x14ac:dyDescent="0.25">
      <c r="A523" s="25" t="s">
        <v>626</v>
      </c>
      <c r="B523" s="57"/>
      <c r="C523" s="130">
        <v>386</v>
      </c>
      <c r="D523" s="130"/>
      <c r="E523" s="130"/>
      <c r="F523" s="130"/>
      <c r="G523" s="130"/>
      <c r="H523" s="131">
        <v>386</v>
      </c>
      <c r="I523" s="13"/>
      <c r="J523" s="17"/>
    </row>
    <row r="524" spans="1:10" ht="17.25" customHeight="1" x14ac:dyDescent="0.25">
      <c r="A524" s="22" t="s">
        <v>281</v>
      </c>
      <c r="B524" s="57"/>
      <c r="C524" s="36">
        <v>85</v>
      </c>
      <c r="D524" s="36"/>
      <c r="E524" s="36"/>
      <c r="F524" s="19"/>
      <c r="G524" s="19"/>
      <c r="H524" s="36">
        <f>+C524+D524+E524+F524</f>
        <v>85</v>
      </c>
      <c r="I524" s="13"/>
      <c r="J524" s="17"/>
    </row>
    <row r="525" spans="1:10" ht="32.25" customHeight="1" x14ac:dyDescent="0.25">
      <c r="A525" s="22" t="s">
        <v>549</v>
      </c>
      <c r="B525" s="57"/>
      <c r="C525" s="36">
        <v>453</v>
      </c>
      <c r="D525" s="36"/>
      <c r="E525" s="36"/>
      <c r="F525" s="19"/>
      <c r="G525" s="19"/>
      <c r="H525" s="36">
        <f>+C525+D525+E525+F525</f>
        <v>453</v>
      </c>
      <c r="I525" s="13"/>
      <c r="J525" s="17"/>
    </row>
    <row r="526" spans="1:10" ht="20.25" customHeight="1" x14ac:dyDescent="0.25">
      <c r="A526" s="22" t="s">
        <v>362</v>
      </c>
      <c r="B526" s="57"/>
      <c r="C526" s="36">
        <v>407</v>
      </c>
      <c r="D526" s="36"/>
      <c r="E526" s="36"/>
      <c r="F526" s="19"/>
      <c r="G526" s="19"/>
      <c r="H526" s="36">
        <f>+C526+D526+E526+F526</f>
        <v>407</v>
      </c>
      <c r="I526" s="13"/>
      <c r="J526" s="17"/>
    </row>
    <row r="527" spans="1:10" ht="15.75" x14ac:dyDescent="0.25">
      <c r="A527" s="29" t="s">
        <v>202</v>
      </c>
      <c r="B527" s="20" t="s">
        <v>116</v>
      </c>
      <c r="C527" s="31">
        <f>C528</f>
        <v>365</v>
      </c>
      <c r="D527" s="31">
        <f t="shared" ref="D527:F527" si="144">D528</f>
        <v>0</v>
      </c>
      <c r="E527" s="31">
        <f t="shared" si="144"/>
        <v>0</v>
      </c>
      <c r="F527" s="31">
        <f t="shared" si="144"/>
        <v>0</v>
      </c>
      <c r="G527" s="31"/>
      <c r="H527" s="31">
        <f>+C527+D527+E527+F527</f>
        <v>365</v>
      </c>
      <c r="I527" s="13"/>
      <c r="J527" s="17"/>
    </row>
    <row r="528" spans="1:10" ht="15.75" x14ac:dyDescent="0.25">
      <c r="A528" s="29" t="s">
        <v>57</v>
      </c>
      <c r="B528" s="20"/>
      <c r="C528" s="31">
        <f>C529+C530</f>
        <v>365</v>
      </c>
      <c r="D528" s="31">
        <f t="shared" ref="D528:H528" si="145">D529+D530</f>
        <v>0</v>
      </c>
      <c r="E528" s="31">
        <f t="shared" si="145"/>
        <v>0</v>
      </c>
      <c r="F528" s="31">
        <f t="shared" si="145"/>
        <v>0</v>
      </c>
      <c r="G528" s="31">
        <f t="shared" si="145"/>
        <v>0</v>
      </c>
      <c r="H528" s="31">
        <f t="shared" si="145"/>
        <v>365</v>
      </c>
      <c r="I528" s="13"/>
      <c r="J528" s="17"/>
    </row>
    <row r="529" spans="1:10" ht="15.75" x14ac:dyDescent="0.25">
      <c r="A529" s="19" t="s">
        <v>154</v>
      </c>
      <c r="B529" s="55"/>
      <c r="C529" s="36">
        <v>195</v>
      </c>
      <c r="D529" s="36"/>
      <c r="E529" s="36"/>
      <c r="F529" s="19">
        <v>0</v>
      </c>
      <c r="G529" s="19"/>
      <c r="H529" s="36">
        <f>+C529+D529+E529+F529</f>
        <v>195</v>
      </c>
      <c r="I529" s="13"/>
      <c r="J529" s="17"/>
    </row>
    <row r="530" spans="1:10" ht="31.5" x14ac:dyDescent="0.25">
      <c r="A530" s="25" t="s">
        <v>583</v>
      </c>
      <c r="B530" s="55"/>
      <c r="C530" s="36">
        <v>170</v>
      </c>
      <c r="D530" s="36"/>
      <c r="E530" s="36"/>
      <c r="F530" s="19"/>
      <c r="G530" s="19"/>
      <c r="H530" s="36">
        <v>170</v>
      </c>
      <c r="I530" s="13"/>
      <c r="J530" s="17"/>
    </row>
    <row r="531" spans="1:10" ht="15.75" x14ac:dyDescent="0.25">
      <c r="A531" s="29" t="s">
        <v>243</v>
      </c>
      <c r="B531" s="20" t="s">
        <v>117</v>
      </c>
      <c r="C531" s="31">
        <f>+C532+C533+C534</f>
        <v>4198</v>
      </c>
      <c r="D531" s="31">
        <f t="shared" ref="D531:H531" si="146">+D532+D533+D534</f>
        <v>0</v>
      </c>
      <c r="E531" s="31">
        <f t="shared" si="146"/>
        <v>0</v>
      </c>
      <c r="F531" s="31">
        <f t="shared" si="146"/>
        <v>0</v>
      </c>
      <c r="G531" s="31">
        <f t="shared" si="146"/>
        <v>20</v>
      </c>
      <c r="H531" s="31">
        <f t="shared" si="146"/>
        <v>4218</v>
      </c>
      <c r="I531" s="13"/>
      <c r="J531" s="17"/>
    </row>
    <row r="532" spans="1:10" ht="15.75" x14ac:dyDescent="0.25">
      <c r="A532" s="19" t="s">
        <v>2</v>
      </c>
      <c r="B532" s="55"/>
      <c r="C532" s="36">
        <v>3374</v>
      </c>
      <c r="D532" s="36"/>
      <c r="E532" s="36"/>
      <c r="F532" s="19"/>
      <c r="G532" s="19"/>
      <c r="H532" s="36">
        <f>+C532+D532+E532+F532+G532</f>
        <v>3374</v>
      </c>
      <c r="I532" s="13"/>
      <c r="J532" s="17"/>
    </row>
    <row r="533" spans="1:10" ht="15.75" x14ac:dyDescent="0.25">
      <c r="A533" s="19" t="s">
        <v>4</v>
      </c>
      <c r="B533" s="55"/>
      <c r="C533" s="36">
        <v>765</v>
      </c>
      <c r="D533" s="36"/>
      <c r="E533" s="36"/>
      <c r="F533" s="19"/>
      <c r="G533" s="19">
        <v>20</v>
      </c>
      <c r="H533" s="36">
        <f>+C533+D533+E533+F533+G533</f>
        <v>785</v>
      </c>
      <c r="I533" s="13"/>
      <c r="J533" s="17"/>
    </row>
    <row r="534" spans="1:10" ht="15.75" x14ac:dyDescent="0.25">
      <c r="A534" s="19" t="s">
        <v>13</v>
      </c>
      <c r="B534" s="55"/>
      <c r="C534" s="36">
        <v>59</v>
      </c>
      <c r="D534" s="66"/>
      <c r="E534" s="66"/>
      <c r="F534" s="39"/>
      <c r="G534" s="39"/>
      <c r="H534" s="36">
        <f>+C534+D534+E534+F534+G534</f>
        <v>59</v>
      </c>
      <c r="I534" s="13"/>
      <c r="J534" s="17"/>
    </row>
    <row r="535" spans="1:10" ht="15.75" x14ac:dyDescent="0.25">
      <c r="A535" s="33" t="s">
        <v>264</v>
      </c>
      <c r="B535" s="20" t="s">
        <v>117</v>
      </c>
      <c r="C535" s="74">
        <f>+C536+C537+C538</f>
        <v>2821</v>
      </c>
      <c r="D535" s="74">
        <f t="shared" ref="D535:H535" si="147">+D536+D537+D538</f>
        <v>0</v>
      </c>
      <c r="E535" s="74">
        <f t="shared" si="147"/>
        <v>0</v>
      </c>
      <c r="F535" s="74">
        <f t="shared" si="147"/>
        <v>0</v>
      </c>
      <c r="G535" s="74">
        <f t="shared" si="147"/>
        <v>40</v>
      </c>
      <c r="H535" s="74">
        <f t="shared" si="147"/>
        <v>2861</v>
      </c>
      <c r="I535" s="13"/>
      <c r="J535" s="17"/>
    </row>
    <row r="536" spans="1:10" ht="15.75" x14ac:dyDescent="0.25">
      <c r="A536" s="19" t="s">
        <v>2</v>
      </c>
      <c r="B536" s="62"/>
      <c r="C536" s="66">
        <v>1301</v>
      </c>
      <c r="D536" s="36"/>
      <c r="E536" s="36"/>
      <c r="F536" s="19"/>
      <c r="G536" s="19"/>
      <c r="H536" s="36">
        <f>+C536+D536+E536+F536+G536</f>
        <v>1301</v>
      </c>
      <c r="I536" s="13"/>
      <c r="J536" s="17"/>
    </row>
    <row r="537" spans="1:10" ht="15.75" x14ac:dyDescent="0.25">
      <c r="A537" s="19" t="s">
        <v>4</v>
      </c>
      <c r="B537" s="62"/>
      <c r="C537" s="66">
        <v>1520</v>
      </c>
      <c r="D537" s="36"/>
      <c r="E537" s="36"/>
      <c r="F537" s="19"/>
      <c r="G537" s="19">
        <v>40</v>
      </c>
      <c r="H537" s="36">
        <f>+G537+F537+E537+C537</f>
        <v>1560</v>
      </c>
      <c r="I537" s="13"/>
      <c r="J537" s="17"/>
    </row>
    <row r="538" spans="1:10" ht="15.75" x14ac:dyDescent="0.25">
      <c r="A538" s="19" t="s">
        <v>13</v>
      </c>
      <c r="B538" s="62"/>
      <c r="C538" s="66">
        <v>0</v>
      </c>
      <c r="D538" s="36"/>
      <c r="E538" s="36"/>
      <c r="F538" s="19"/>
      <c r="G538" s="19"/>
      <c r="H538" s="36">
        <f>+C538+D538+E538+F538</f>
        <v>0</v>
      </c>
      <c r="I538" s="13"/>
      <c r="J538" s="17"/>
    </row>
    <row r="539" spans="1:10" ht="15.75" x14ac:dyDescent="0.25">
      <c r="A539" s="29" t="s">
        <v>44</v>
      </c>
      <c r="B539" s="60" t="s">
        <v>320</v>
      </c>
      <c r="C539" s="74">
        <f>+C541+C542+C543+C544+C545+C540</f>
        <v>1332</v>
      </c>
      <c r="D539" s="74">
        <f t="shared" ref="D539:H539" si="148">+D541+D542+D543+D544+D545+D540</f>
        <v>0</v>
      </c>
      <c r="E539" s="74">
        <f t="shared" si="148"/>
        <v>0</v>
      </c>
      <c r="F539" s="74">
        <f t="shared" si="148"/>
        <v>0</v>
      </c>
      <c r="G539" s="74">
        <f t="shared" si="148"/>
        <v>-40</v>
      </c>
      <c r="H539" s="74">
        <f t="shared" si="148"/>
        <v>1292</v>
      </c>
      <c r="I539" s="13"/>
      <c r="J539" s="17"/>
    </row>
    <row r="540" spans="1:10" ht="31.5" x14ac:dyDescent="0.25">
      <c r="A540" s="80" t="s">
        <v>566</v>
      </c>
      <c r="B540" s="60"/>
      <c r="C540" s="66">
        <v>400</v>
      </c>
      <c r="D540" s="66"/>
      <c r="E540" s="66"/>
      <c r="F540" s="66"/>
      <c r="G540" s="66"/>
      <c r="H540" s="66">
        <v>400</v>
      </c>
      <c r="I540" s="13"/>
      <c r="J540" s="17"/>
    </row>
    <row r="541" spans="1:10" ht="15.75" x14ac:dyDescent="0.25">
      <c r="A541" s="19" t="s">
        <v>326</v>
      </c>
      <c r="B541" s="20"/>
      <c r="C541" s="36">
        <v>50</v>
      </c>
      <c r="D541" s="36"/>
      <c r="E541" s="36"/>
      <c r="F541" s="36"/>
      <c r="G541" s="36">
        <v>-40</v>
      </c>
      <c r="H541" s="36">
        <v>10</v>
      </c>
      <c r="I541" s="13"/>
      <c r="J541" s="17"/>
    </row>
    <row r="542" spans="1:10" ht="15.75" x14ac:dyDescent="0.25">
      <c r="A542" s="19" t="s">
        <v>398</v>
      </c>
      <c r="B542" s="60"/>
      <c r="C542" s="66">
        <v>115</v>
      </c>
      <c r="D542" s="66"/>
      <c r="E542" s="66"/>
      <c r="F542" s="66"/>
      <c r="G542" s="66"/>
      <c r="H542" s="36">
        <f>+C542+D542+E542+F542</f>
        <v>115</v>
      </c>
      <c r="I542" s="13"/>
      <c r="J542" s="17"/>
    </row>
    <row r="543" spans="1:10" ht="15.75" x14ac:dyDescent="0.25">
      <c r="A543" s="19" t="s">
        <v>399</v>
      </c>
      <c r="B543" s="60"/>
      <c r="C543" s="66">
        <v>13</v>
      </c>
      <c r="D543" s="66"/>
      <c r="E543" s="66"/>
      <c r="F543" s="66"/>
      <c r="G543" s="66"/>
      <c r="H543" s="36">
        <f>+C543+D543+E543+F543</f>
        <v>13</v>
      </c>
      <c r="I543" s="13"/>
      <c r="J543" s="17"/>
    </row>
    <row r="544" spans="1:10" ht="15.75" x14ac:dyDescent="0.25">
      <c r="A544" s="22" t="s">
        <v>329</v>
      </c>
      <c r="B544" s="20"/>
      <c r="C544" s="76">
        <v>754</v>
      </c>
      <c r="D544" s="36"/>
      <c r="E544" s="36"/>
      <c r="F544" s="19"/>
      <c r="G544" s="19"/>
      <c r="H544" s="36">
        <f>+C544+D544+E544+F544</f>
        <v>754</v>
      </c>
      <c r="I544" s="13"/>
      <c r="J544" s="17"/>
    </row>
    <row r="545" spans="1:11" ht="15.75" x14ac:dyDescent="0.25">
      <c r="A545" s="61" t="s">
        <v>499</v>
      </c>
      <c r="B545" s="60"/>
      <c r="C545" s="85">
        <v>0</v>
      </c>
      <c r="D545" s="66"/>
      <c r="E545" s="66"/>
      <c r="F545" s="39"/>
      <c r="G545" s="39"/>
      <c r="H545" s="36">
        <f>+C545+D545+E545+F545</f>
        <v>0</v>
      </c>
      <c r="I545" s="13"/>
      <c r="J545" s="17"/>
    </row>
    <row r="546" spans="1:11" ht="15.75" x14ac:dyDescent="0.25">
      <c r="A546" s="68" t="s">
        <v>488</v>
      </c>
      <c r="B546" s="60" t="s">
        <v>530</v>
      </c>
      <c r="C546" s="119">
        <f>+C547+C548</f>
        <v>2523</v>
      </c>
      <c r="D546" s="119">
        <f t="shared" ref="D546:H546" si="149">+D547+D548</f>
        <v>0</v>
      </c>
      <c r="E546" s="119">
        <f t="shared" si="149"/>
        <v>0</v>
      </c>
      <c r="F546" s="119">
        <f t="shared" si="149"/>
        <v>0</v>
      </c>
      <c r="G546" s="119">
        <f t="shared" si="149"/>
        <v>0</v>
      </c>
      <c r="H546" s="119">
        <f t="shared" si="149"/>
        <v>2523</v>
      </c>
      <c r="I546" s="13"/>
      <c r="J546" s="17"/>
    </row>
    <row r="547" spans="1:11" ht="15.75" x14ac:dyDescent="0.25">
      <c r="A547" s="22" t="s">
        <v>499</v>
      </c>
      <c r="B547" s="20"/>
      <c r="C547" s="76">
        <v>41</v>
      </c>
      <c r="D547" s="36"/>
      <c r="E547" s="36"/>
      <c r="F547" s="19"/>
      <c r="G547" s="19"/>
      <c r="H547" s="36">
        <f>+C547+D547+E547+F547</f>
        <v>41</v>
      </c>
      <c r="I547" s="13"/>
      <c r="J547" s="17"/>
    </row>
    <row r="548" spans="1:11" ht="141.75" x14ac:dyDescent="0.25">
      <c r="A548" s="111" t="s">
        <v>453</v>
      </c>
      <c r="B548" s="20"/>
      <c r="C548" s="76">
        <v>2482</v>
      </c>
      <c r="D548" s="36"/>
      <c r="E548" s="36"/>
      <c r="F548" s="19"/>
      <c r="G548" s="19"/>
      <c r="H548" s="36">
        <f>+G548+C548</f>
        <v>2482</v>
      </c>
      <c r="I548" s="13"/>
      <c r="J548" s="17"/>
    </row>
    <row r="549" spans="1:11" ht="15.75" x14ac:dyDescent="0.25">
      <c r="A549" s="33" t="s">
        <v>18</v>
      </c>
      <c r="B549" s="60" t="s">
        <v>118</v>
      </c>
      <c r="C549" s="74">
        <f t="shared" ref="C549:H549" si="150">+C550+C551+C552+C553+C554</f>
        <v>52751</v>
      </c>
      <c r="D549" s="74">
        <f t="shared" si="150"/>
        <v>0</v>
      </c>
      <c r="E549" s="74">
        <f t="shared" si="150"/>
        <v>0</v>
      </c>
      <c r="F549" s="74">
        <f t="shared" si="150"/>
        <v>7</v>
      </c>
      <c r="G549" s="74">
        <f t="shared" si="150"/>
        <v>2580</v>
      </c>
      <c r="H549" s="74">
        <f t="shared" si="150"/>
        <v>55331</v>
      </c>
      <c r="I549" s="13"/>
      <c r="J549" s="17"/>
      <c r="K549" s="4"/>
    </row>
    <row r="550" spans="1:11" ht="15.75" x14ac:dyDescent="0.25">
      <c r="A550" s="29" t="s">
        <v>2</v>
      </c>
      <c r="B550" s="20" t="s">
        <v>119</v>
      </c>
      <c r="C550" s="31">
        <v>2160</v>
      </c>
      <c r="D550" s="31">
        <f t="shared" ref="D550:F550" si="151">D559</f>
        <v>0</v>
      </c>
      <c r="E550" s="31">
        <f t="shared" si="151"/>
        <v>0</v>
      </c>
      <c r="F550" s="31">
        <f t="shared" si="151"/>
        <v>0</v>
      </c>
      <c r="G550" s="31"/>
      <c r="H550" s="31">
        <f>+C550+D550+E550+F550</f>
        <v>2160</v>
      </c>
      <c r="I550" s="13"/>
      <c r="J550" s="17"/>
    </row>
    <row r="551" spans="1:11" ht="15.75" x14ac:dyDescent="0.25">
      <c r="A551" s="29" t="s">
        <v>4</v>
      </c>
      <c r="B551" s="20" t="s">
        <v>120</v>
      </c>
      <c r="C551" s="31">
        <f>+C560+C565+C575</f>
        <v>21111</v>
      </c>
      <c r="D551" s="31">
        <f t="shared" ref="D551:H551" si="152">+D560+D565+D575</f>
        <v>0</v>
      </c>
      <c r="E551" s="31">
        <f t="shared" si="152"/>
        <v>0</v>
      </c>
      <c r="F551" s="31">
        <f t="shared" si="152"/>
        <v>0</v>
      </c>
      <c r="G551" s="31">
        <f t="shared" si="152"/>
        <v>2515</v>
      </c>
      <c r="H551" s="31">
        <f t="shared" si="152"/>
        <v>23626</v>
      </c>
      <c r="I551" s="13"/>
      <c r="J551" s="17"/>
    </row>
    <row r="552" spans="1:11" ht="15.75" x14ac:dyDescent="0.25">
      <c r="A552" s="29" t="s">
        <v>13</v>
      </c>
      <c r="B552" s="20" t="s">
        <v>121</v>
      </c>
      <c r="C552" s="31">
        <f>+C561+C589+C562</f>
        <v>1627</v>
      </c>
      <c r="D552" s="31">
        <f t="shared" ref="D552:H552" si="153">+D561+D589+D562</f>
        <v>0</v>
      </c>
      <c r="E552" s="31">
        <f t="shared" si="153"/>
        <v>0</v>
      </c>
      <c r="F552" s="31">
        <f t="shared" si="153"/>
        <v>7</v>
      </c>
      <c r="G552" s="31">
        <f t="shared" si="153"/>
        <v>65</v>
      </c>
      <c r="H552" s="31">
        <f t="shared" si="153"/>
        <v>1692</v>
      </c>
      <c r="I552" s="13"/>
      <c r="J552" s="17"/>
    </row>
    <row r="553" spans="1:11" ht="15.75" x14ac:dyDescent="0.25">
      <c r="A553" s="68" t="s">
        <v>262</v>
      </c>
      <c r="B553" s="20" t="s">
        <v>261</v>
      </c>
      <c r="C553" s="31">
        <f>+C556+C557</f>
        <v>24353</v>
      </c>
      <c r="D553" s="31">
        <f t="shared" ref="D553:H553" si="154">+D556+D557</f>
        <v>0</v>
      </c>
      <c r="E553" s="31">
        <f t="shared" si="154"/>
        <v>0</v>
      </c>
      <c r="F553" s="31">
        <f t="shared" si="154"/>
        <v>0</v>
      </c>
      <c r="G553" s="31">
        <f t="shared" si="154"/>
        <v>0</v>
      </c>
      <c r="H553" s="31">
        <f t="shared" si="154"/>
        <v>24353</v>
      </c>
      <c r="I553" s="13"/>
      <c r="J553" s="17"/>
    </row>
    <row r="554" spans="1:11" ht="15.75" x14ac:dyDescent="0.25">
      <c r="A554" s="29" t="s">
        <v>478</v>
      </c>
      <c r="B554" s="20" t="s">
        <v>304</v>
      </c>
      <c r="C554" s="31">
        <v>3500</v>
      </c>
      <c r="D554" s="31"/>
      <c r="E554" s="31"/>
      <c r="F554" s="29"/>
      <c r="G554" s="29"/>
      <c r="H554" s="31">
        <f>+C554+D554+E554+F554+G554</f>
        <v>3500</v>
      </c>
      <c r="I554" s="13"/>
      <c r="J554" s="17"/>
    </row>
    <row r="555" spans="1:11" ht="15.75" x14ac:dyDescent="0.25">
      <c r="A555" s="68" t="s">
        <v>262</v>
      </c>
      <c r="B555" s="20" t="s">
        <v>261</v>
      </c>
      <c r="C555" s="31">
        <f>+C556+C557</f>
        <v>24353</v>
      </c>
      <c r="D555" s="31">
        <f t="shared" ref="D555:H555" si="155">+D556+D557</f>
        <v>0</v>
      </c>
      <c r="E555" s="31">
        <f t="shared" si="155"/>
        <v>0</v>
      </c>
      <c r="F555" s="31">
        <f t="shared" si="155"/>
        <v>0</v>
      </c>
      <c r="G555" s="31">
        <f t="shared" si="155"/>
        <v>0</v>
      </c>
      <c r="H555" s="31">
        <f t="shared" si="155"/>
        <v>24353</v>
      </c>
      <c r="I555" s="13"/>
      <c r="J555" s="17"/>
    </row>
    <row r="556" spans="1:11" ht="31.5" x14ac:dyDescent="0.25">
      <c r="A556" s="22" t="s">
        <v>290</v>
      </c>
      <c r="B556" s="55"/>
      <c r="C556" s="36">
        <v>11489</v>
      </c>
      <c r="D556" s="36"/>
      <c r="E556" s="36"/>
      <c r="F556" s="36"/>
      <c r="G556" s="36"/>
      <c r="H556" s="36">
        <f>+C556+D556+E556+F556</f>
        <v>11489</v>
      </c>
      <c r="I556" s="13"/>
      <c r="J556" s="17"/>
    </row>
    <row r="557" spans="1:11" ht="31.5" x14ac:dyDescent="0.25">
      <c r="A557" s="22" t="s">
        <v>291</v>
      </c>
      <c r="B557" s="55"/>
      <c r="C557" s="36">
        <v>12864</v>
      </c>
      <c r="D557" s="36"/>
      <c r="E557" s="36"/>
      <c r="F557" s="19"/>
      <c r="G557" s="19"/>
      <c r="H557" s="36">
        <f>+G557+C557</f>
        <v>12864</v>
      </c>
      <c r="I557" s="13"/>
      <c r="J557" s="17"/>
    </row>
    <row r="558" spans="1:11" ht="15.75" x14ac:dyDescent="0.25">
      <c r="A558" s="29" t="s">
        <v>123</v>
      </c>
      <c r="B558" s="20" t="s">
        <v>153</v>
      </c>
      <c r="C558" s="31">
        <f>+C559+C560+C561</f>
        <v>3115</v>
      </c>
      <c r="D558" s="31">
        <f t="shared" ref="D558:H558" si="156">+D559+D560+D561</f>
        <v>0</v>
      </c>
      <c r="E558" s="31">
        <f t="shared" si="156"/>
        <v>0</v>
      </c>
      <c r="F558" s="31">
        <f t="shared" si="156"/>
        <v>0</v>
      </c>
      <c r="G558" s="31">
        <f t="shared" si="156"/>
        <v>50</v>
      </c>
      <c r="H558" s="31">
        <f t="shared" si="156"/>
        <v>3165</v>
      </c>
      <c r="I558" s="13"/>
      <c r="J558" s="17"/>
    </row>
    <row r="559" spans="1:11" ht="15.75" x14ac:dyDescent="0.25">
      <c r="A559" s="19" t="s">
        <v>2</v>
      </c>
      <c r="B559" s="55"/>
      <c r="C559" s="87">
        <v>2160</v>
      </c>
      <c r="D559" s="36"/>
      <c r="E559" s="36"/>
      <c r="F559" s="36"/>
      <c r="G559" s="36"/>
      <c r="H559" s="36">
        <f>+C559+D559+E559+F559</f>
        <v>2160</v>
      </c>
      <c r="I559" s="13"/>
      <c r="J559" s="17"/>
    </row>
    <row r="560" spans="1:11" ht="15.75" x14ac:dyDescent="0.25">
      <c r="A560" s="19" t="s">
        <v>4</v>
      </c>
      <c r="B560" s="55"/>
      <c r="C560" s="36">
        <v>950</v>
      </c>
      <c r="D560" s="36"/>
      <c r="E560" s="36"/>
      <c r="F560" s="19"/>
      <c r="G560" s="19">
        <v>50</v>
      </c>
      <c r="H560" s="36">
        <f>+G560+F560+E560+C560</f>
        <v>1000</v>
      </c>
      <c r="I560" s="13"/>
      <c r="J560" s="17"/>
    </row>
    <row r="561" spans="1:10" ht="15.75" x14ac:dyDescent="0.25">
      <c r="A561" s="19" t="s">
        <v>196</v>
      </c>
      <c r="B561" s="55"/>
      <c r="C561" s="36">
        <v>5</v>
      </c>
      <c r="D561" s="36"/>
      <c r="E561" s="36"/>
      <c r="F561" s="19"/>
      <c r="G561" s="19"/>
      <c r="H561" s="36">
        <f>+C561+D561+E561+F561</f>
        <v>5</v>
      </c>
      <c r="I561" s="13"/>
      <c r="J561" s="17"/>
    </row>
    <row r="562" spans="1:10" ht="15.75" x14ac:dyDescent="0.25">
      <c r="A562" s="68" t="s">
        <v>13</v>
      </c>
      <c r="B562" s="20" t="s">
        <v>560</v>
      </c>
      <c r="C562" s="31">
        <f>C563</f>
        <v>200</v>
      </c>
      <c r="D562" s="31">
        <f t="shared" ref="D562:H562" si="157">D563</f>
        <v>0</v>
      </c>
      <c r="E562" s="31">
        <f t="shared" si="157"/>
        <v>0</v>
      </c>
      <c r="F562" s="31">
        <f t="shared" si="157"/>
        <v>0</v>
      </c>
      <c r="G562" s="31">
        <f t="shared" si="157"/>
        <v>0</v>
      </c>
      <c r="H562" s="31">
        <f t="shared" si="157"/>
        <v>200</v>
      </c>
      <c r="I562" s="13"/>
      <c r="J562" s="17"/>
    </row>
    <row r="563" spans="1:10" ht="31.5" x14ac:dyDescent="0.25">
      <c r="A563" s="80" t="s">
        <v>564</v>
      </c>
      <c r="B563" s="55"/>
      <c r="C563" s="36">
        <v>200</v>
      </c>
      <c r="D563" s="36"/>
      <c r="E563" s="36"/>
      <c r="F563" s="19"/>
      <c r="G563" s="19"/>
      <c r="H563" s="36">
        <v>200</v>
      </c>
      <c r="I563" s="13"/>
      <c r="J563" s="17"/>
    </row>
    <row r="564" spans="1:10" ht="15.75" x14ac:dyDescent="0.25">
      <c r="A564" s="29" t="s">
        <v>124</v>
      </c>
      <c r="B564" s="20" t="s">
        <v>122</v>
      </c>
      <c r="C564" s="31">
        <f>+C565</f>
        <v>17079</v>
      </c>
      <c r="D564" s="31">
        <f t="shared" ref="D564:H564" si="158">+D565</f>
        <v>0</v>
      </c>
      <c r="E564" s="31">
        <f t="shared" si="158"/>
        <v>0</v>
      </c>
      <c r="F564" s="31">
        <f t="shared" si="158"/>
        <v>0</v>
      </c>
      <c r="G564" s="31">
        <f t="shared" si="158"/>
        <v>2500</v>
      </c>
      <c r="H564" s="31">
        <f t="shared" si="158"/>
        <v>19579</v>
      </c>
      <c r="I564" s="13"/>
      <c r="J564" s="17"/>
    </row>
    <row r="565" spans="1:10" s="1" customFormat="1" ht="15.75" x14ac:dyDescent="0.25">
      <c r="A565" s="29" t="s">
        <v>45</v>
      </c>
      <c r="B565" s="20"/>
      <c r="C565" s="31">
        <f>+C566+C569+C568+C570+C567+C573</f>
        <v>17079</v>
      </c>
      <c r="D565" s="31">
        <f t="shared" ref="D565:H565" si="159">+D566+D569+D568+D570+D567+D573</f>
        <v>0</v>
      </c>
      <c r="E565" s="31">
        <f t="shared" si="159"/>
        <v>0</v>
      </c>
      <c r="F565" s="31">
        <f t="shared" si="159"/>
        <v>0</v>
      </c>
      <c r="G565" s="31">
        <f t="shared" si="159"/>
        <v>2500</v>
      </c>
      <c r="H565" s="31">
        <f t="shared" si="159"/>
        <v>19579</v>
      </c>
      <c r="I565" s="13"/>
      <c r="J565" s="17"/>
    </row>
    <row r="566" spans="1:10" ht="15.75" x14ac:dyDescent="0.25">
      <c r="A566" s="19" t="s">
        <v>318</v>
      </c>
      <c r="B566" s="55"/>
      <c r="C566" s="36">
        <v>15354</v>
      </c>
      <c r="D566" s="36"/>
      <c r="E566" s="36"/>
      <c r="F566" s="19"/>
      <c r="G566" s="19">
        <v>2500</v>
      </c>
      <c r="H566" s="36">
        <f>+G566+C566</f>
        <v>17854</v>
      </c>
      <c r="I566" s="13"/>
      <c r="J566" s="17"/>
    </row>
    <row r="567" spans="1:10" ht="15.75" x14ac:dyDescent="0.25">
      <c r="A567" s="19" t="s">
        <v>469</v>
      </c>
      <c r="B567" s="88"/>
      <c r="C567" s="36">
        <v>851</v>
      </c>
      <c r="D567" s="36"/>
      <c r="E567" s="36"/>
      <c r="F567" s="19"/>
      <c r="G567" s="19"/>
      <c r="H567" s="36">
        <f t="shared" ref="H567:H573" si="160">+C567+D567+E567+F567</f>
        <v>851</v>
      </c>
      <c r="I567" s="13"/>
      <c r="J567" s="17"/>
    </row>
    <row r="568" spans="1:10" ht="15.75" x14ac:dyDescent="0.25">
      <c r="A568" s="19" t="s">
        <v>581</v>
      </c>
      <c r="B568" s="88"/>
      <c r="C568" s="36">
        <v>1</v>
      </c>
      <c r="D568" s="36"/>
      <c r="E568" s="36"/>
      <c r="F568" s="19"/>
      <c r="G568" s="19"/>
      <c r="H568" s="36">
        <v>1</v>
      </c>
      <c r="I568" s="13"/>
      <c r="J568" s="17"/>
    </row>
    <row r="569" spans="1:10" ht="15.75" x14ac:dyDescent="0.25">
      <c r="A569" s="22" t="s">
        <v>297</v>
      </c>
      <c r="B569" s="89"/>
      <c r="C569" s="76">
        <v>821</v>
      </c>
      <c r="D569" s="36"/>
      <c r="E569" s="36"/>
      <c r="F569" s="36"/>
      <c r="G569" s="36"/>
      <c r="H569" s="36">
        <f t="shared" si="160"/>
        <v>821</v>
      </c>
      <c r="I569" s="13"/>
      <c r="J569" s="17"/>
    </row>
    <row r="570" spans="1:10" ht="31.5" x14ac:dyDescent="0.25">
      <c r="A570" s="22" t="s">
        <v>401</v>
      </c>
      <c r="B570" s="89"/>
      <c r="C570" s="76">
        <v>22</v>
      </c>
      <c r="D570" s="36"/>
      <c r="E570" s="36"/>
      <c r="F570" s="36"/>
      <c r="G570" s="36"/>
      <c r="H570" s="36">
        <f t="shared" si="160"/>
        <v>22</v>
      </c>
      <c r="I570" s="13"/>
      <c r="J570" s="17"/>
    </row>
    <row r="571" spans="1:10" ht="15.75" x14ac:dyDescent="0.25">
      <c r="A571" s="22" t="s">
        <v>298</v>
      </c>
      <c r="B571" s="89"/>
      <c r="C571" s="76">
        <v>120</v>
      </c>
      <c r="D571" s="36"/>
      <c r="E571" s="36"/>
      <c r="F571" s="36"/>
      <c r="G571" s="36"/>
      <c r="H571" s="36">
        <f t="shared" si="160"/>
        <v>120</v>
      </c>
      <c r="I571" s="13"/>
      <c r="J571" s="17"/>
    </row>
    <row r="572" spans="1:10" ht="15.75" x14ac:dyDescent="0.25">
      <c r="A572" s="22" t="s">
        <v>402</v>
      </c>
      <c r="B572" s="89"/>
      <c r="C572" s="76">
        <v>40</v>
      </c>
      <c r="D572" s="36"/>
      <c r="E572" s="36"/>
      <c r="F572" s="36"/>
      <c r="G572" s="36"/>
      <c r="H572" s="36">
        <f t="shared" si="160"/>
        <v>40</v>
      </c>
      <c r="I572" s="13"/>
      <c r="J572" s="17"/>
    </row>
    <row r="573" spans="1:10" ht="31.5" x14ac:dyDescent="0.25">
      <c r="A573" s="22" t="s">
        <v>482</v>
      </c>
      <c r="B573" s="26"/>
      <c r="C573" s="76">
        <v>30</v>
      </c>
      <c r="D573" s="36"/>
      <c r="E573" s="76"/>
      <c r="F573" s="19"/>
      <c r="G573" s="19"/>
      <c r="H573" s="36">
        <f t="shared" si="160"/>
        <v>30</v>
      </c>
      <c r="I573" s="13"/>
      <c r="J573" s="17"/>
    </row>
    <row r="574" spans="1:10" ht="15.75" x14ac:dyDescent="0.25">
      <c r="A574" s="29" t="s">
        <v>19</v>
      </c>
      <c r="B574" s="20" t="s">
        <v>125</v>
      </c>
      <c r="C574" s="31">
        <f t="shared" ref="C574:H574" si="161">+C575+C589</f>
        <v>4504</v>
      </c>
      <c r="D574" s="31">
        <f t="shared" si="161"/>
        <v>0</v>
      </c>
      <c r="E574" s="31">
        <f t="shared" si="161"/>
        <v>0</v>
      </c>
      <c r="F574" s="31">
        <f t="shared" si="161"/>
        <v>7</v>
      </c>
      <c r="G574" s="31">
        <f t="shared" si="161"/>
        <v>30</v>
      </c>
      <c r="H574" s="31">
        <f t="shared" si="161"/>
        <v>4534</v>
      </c>
      <c r="I574" s="13"/>
      <c r="J574" s="17"/>
    </row>
    <row r="575" spans="1:10" ht="15.75" x14ac:dyDescent="0.25">
      <c r="A575" s="29" t="s">
        <v>45</v>
      </c>
      <c r="B575" s="20"/>
      <c r="C575" s="31">
        <f>+C576+C577+C578+C579+C580+C583+C585+C586+C587+C588+C581+C582+C584</f>
        <v>3082</v>
      </c>
      <c r="D575" s="31">
        <f t="shared" ref="D575:H575" si="162">+D576+D577+D578+D579+D580+D583+D585+D586+D587+D588+D581+D582+D584</f>
        <v>0</v>
      </c>
      <c r="E575" s="31">
        <f t="shared" si="162"/>
        <v>0</v>
      </c>
      <c r="F575" s="31">
        <f t="shared" si="162"/>
        <v>0</v>
      </c>
      <c r="G575" s="31">
        <f t="shared" si="162"/>
        <v>-35</v>
      </c>
      <c r="H575" s="31">
        <f t="shared" si="162"/>
        <v>3047</v>
      </c>
      <c r="I575" s="13"/>
      <c r="J575" s="17"/>
    </row>
    <row r="576" spans="1:10" ht="15.75" x14ac:dyDescent="0.25">
      <c r="A576" s="19" t="s">
        <v>234</v>
      </c>
      <c r="B576" s="55"/>
      <c r="C576" s="36">
        <v>2130</v>
      </c>
      <c r="D576" s="36"/>
      <c r="E576" s="36"/>
      <c r="F576" s="19"/>
      <c r="G576" s="19"/>
      <c r="H576" s="36">
        <f>+G576+C576</f>
        <v>2130</v>
      </c>
      <c r="I576" s="13"/>
      <c r="J576" s="17"/>
    </row>
    <row r="577" spans="1:10" ht="19.5" customHeight="1" x14ac:dyDescent="0.25">
      <c r="A577" s="24" t="s">
        <v>203</v>
      </c>
      <c r="B577" s="90"/>
      <c r="C577" s="36">
        <v>200</v>
      </c>
      <c r="D577" s="36"/>
      <c r="E577" s="36"/>
      <c r="F577" s="19"/>
      <c r="G577" s="19"/>
      <c r="H577" s="36">
        <f t="shared" ref="H577:H586" si="163">+C577+D577+E577+F577</f>
        <v>200</v>
      </c>
      <c r="I577" s="13"/>
      <c r="J577" s="17"/>
    </row>
    <row r="578" spans="1:10" ht="18.75" customHeight="1" x14ac:dyDescent="0.25">
      <c r="A578" s="91" t="s">
        <v>354</v>
      </c>
      <c r="B578" s="92"/>
      <c r="C578" s="66">
        <v>100</v>
      </c>
      <c r="D578" s="36"/>
      <c r="E578" s="36"/>
      <c r="F578" s="19"/>
      <c r="G578" s="19"/>
      <c r="H578" s="36">
        <f t="shared" si="163"/>
        <v>100</v>
      </c>
      <c r="I578" s="13"/>
      <c r="J578" s="17"/>
    </row>
    <row r="579" spans="1:10" ht="18.75" customHeight="1" x14ac:dyDescent="0.25">
      <c r="A579" s="91" t="s">
        <v>403</v>
      </c>
      <c r="B579" s="92"/>
      <c r="C579" s="66">
        <v>10</v>
      </c>
      <c r="D579" s="36"/>
      <c r="E579" s="36"/>
      <c r="F579" s="19"/>
      <c r="G579" s="19"/>
      <c r="H579" s="36">
        <v>10</v>
      </c>
      <c r="I579" s="13"/>
      <c r="J579" s="17"/>
    </row>
    <row r="580" spans="1:10" ht="18.75" customHeight="1" x14ac:dyDescent="0.25">
      <c r="A580" s="24" t="s">
        <v>371</v>
      </c>
      <c r="B580" s="126"/>
      <c r="C580" s="36">
        <v>10</v>
      </c>
      <c r="D580" s="36"/>
      <c r="E580" s="36"/>
      <c r="F580" s="19"/>
      <c r="G580" s="19"/>
      <c r="H580" s="36">
        <f t="shared" si="163"/>
        <v>10</v>
      </c>
      <c r="I580" s="13"/>
      <c r="J580" s="17"/>
    </row>
    <row r="581" spans="1:10" ht="18.75" customHeight="1" x14ac:dyDescent="0.25">
      <c r="A581" s="91" t="s">
        <v>535</v>
      </c>
      <c r="B581" s="92"/>
      <c r="C581" s="66">
        <v>30</v>
      </c>
      <c r="D581" s="36"/>
      <c r="E581" s="36"/>
      <c r="F581" s="19"/>
      <c r="G581" s="19"/>
      <c r="H581" s="36">
        <f t="shared" si="163"/>
        <v>30</v>
      </c>
      <c r="I581" s="13"/>
      <c r="J581" s="17"/>
    </row>
    <row r="582" spans="1:10" ht="18.75" customHeight="1" x14ac:dyDescent="0.25">
      <c r="A582" s="91" t="s">
        <v>616</v>
      </c>
      <c r="B582" s="92"/>
      <c r="C582" s="66">
        <v>10</v>
      </c>
      <c r="D582" s="36"/>
      <c r="E582" s="36"/>
      <c r="F582" s="19"/>
      <c r="G582" s="19"/>
      <c r="H582" s="36">
        <f t="shared" si="163"/>
        <v>10</v>
      </c>
      <c r="I582" s="13"/>
      <c r="J582" s="17"/>
    </row>
    <row r="583" spans="1:10" ht="18.75" customHeight="1" x14ac:dyDescent="0.25">
      <c r="A583" s="91" t="s">
        <v>405</v>
      </c>
      <c r="B583" s="92"/>
      <c r="C583" s="66">
        <v>127</v>
      </c>
      <c r="D583" s="36"/>
      <c r="E583" s="36"/>
      <c r="F583" s="19"/>
      <c r="G583" s="19"/>
      <c r="H583" s="36">
        <f t="shared" si="163"/>
        <v>127</v>
      </c>
      <c r="I583" s="13"/>
      <c r="J583" s="17"/>
    </row>
    <row r="584" spans="1:10" ht="18.75" customHeight="1" x14ac:dyDescent="0.25">
      <c r="A584" s="101" t="s">
        <v>648</v>
      </c>
      <c r="B584" s="92"/>
      <c r="C584" s="66">
        <v>0</v>
      </c>
      <c r="D584" s="36"/>
      <c r="E584" s="36"/>
      <c r="F584" s="19"/>
      <c r="G584" s="19">
        <v>70</v>
      </c>
      <c r="H584" s="36">
        <v>70</v>
      </c>
      <c r="I584" s="13"/>
      <c r="J584" s="17"/>
    </row>
    <row r="585" spans="1:10" ht="15.75" x14ac:dyDescent="0.25">
      <c r="A585" s="61" t="s">
        <v>282</v>
      </c>
      <c r="B585" s="93"/>
      <c r="C585" s="85">
        <v>250</v>
      </c>
      <c r="D585" s="36"/>
      <c r="E585" s="36"/>
      <c r="F585" s="19"/>
      <c r="G585" s="19"/>
      <c r="H585" s="36">
        <f t="shared" si="163"/>
        <v>250</v>
      </c>
      <c r="I585" s="13"/>
      <c r="J585" s="17"/>
    </row>
    <row r="586" spans="1:10" ht="15.75" x14ac:dyDescent="0.25">
      <c r="A586" s="61" t="s">
        <v>406</v>
      </c>
      <c r="B586" s="93"/>
      <c r="C586" s="85">
        <v>100</v>
      </c>
      <c r="D586" s="36"/>
      <c r="E586" s="36"/>
      <c r="F586" s="19"/>
      <c r="G586" s="19"/>
      <c r="H586" s="36">
        <f t="shared" si="163"/>
        <v>100</v>
      </c>
      <c r="I586" s="13"/>
      <c r="J586" s="17"/>
    </row>
    <row r="587" spans="1:10" ht="15.75" x14ac:dyDescent="0.25">
      <c r="A587" s="26" t="s">
        <v>355</v>
      </c>
      <c r="B587" s="93"/>
      <c r="C587" s="85">
        <v>55</v>
      </c>
      <c r="D587" s="36"/>
      <c r="E587" s="36"/>
      <c r="F587" s="85"/>
      <c r="G587" s="85">
        <v>-50</v>
      </c>
      <c r="H587" s="36">
        <v>5</v>
      </c>
      <c r="I587" s="13"/>
      <c r="J587" s="17"/>
    </row>
    <row r="588" spans="1:10" ht="15.75" x14ac:dyDescent="0.25">
      <c r="A588" s="26" t="s">
        <v>356</v>
      </c>
      <c r="B588" s="93"/>
      <c r="C588" s="85">
        <v>60</v>
      </c>
      <c r="D588" s="36"/>
      <c r="E588" s="36"/>
      <c r="F588" s="85"/>
      <c r="G588" s="85">
        <v>-55</v>
      </c>
      <c r="H588" s="36">
        <v>5</v>
      </c>
      <c r="I588" s="13"/>
      <c r="J588" s="17"/>
    </row>
    <row r="589" spans="1:10" ht="15.75" x14ac:dyDescent="0.25">
      <c r="A589" s="68" t="s">
        <v>52</v>
      </c>
      <c r="B589" s="20" t="s">
        <v>337</v>
      </c>
      <c r="C589" s="30">
        <f>+C595+C596+C597+C598+C599+C600+C601+C590+C592+C593+C594+C591</f>
        <v>1422</v>
      </c>
      <c r="D589" s="30">
        <f t="shared" ref="D589:H589" si="164">+D595+D596+D597+D598+D599+D600+D601+D590+D592+D593+D594+D591</f>
        <v>0</v>
      </c>
      <c r="E589" s="30">
        <f t="shared" si="164"/>
        <v>0</v>
      </c>
      <c r="F589" s="30">
        <f t="shared" si="164"/>
        <v>7</v>
      </c>
      <c r="G589" s="30">
        <f t="shared" si="164"/>
        <v>65</v>
      </c>
      <c r="H589" s="30">
        <f t="shared" si="164"/>
        <v>1487</v>
      </c>
      <c r="I589" s="13"/>
      <c r="J589" s="17"/>
    </row>
    <row r="590" spans="1:10" ht="15.75" x14ac:dyDescent="0.25">
      <c r="A590" s="26" t="s">
        <v>485</v>
      </c>
      <c r="B590" s="94"/>
      <c r="C590" s="76">
        <v>60</v>
      </c>
      <c r="D590" s="76"/>
      <c r="E590" s="76"/>
      <c r="F590" s="76"/>
      <c r="G590" s="76">
        <v>60</v>
      </c>
      <c r="H590" s="76">
        <v>120</v>
      </c>
      <c r="I590" s="13"/>
      <c r="J590" s="17"/>
    </row>
    <row r="591" spans="1:10" ht="15.75" x14ac:dyDescent="0.25">
      <c r="A591" s="26" t="s">
        <v>651</v>
      </c>
      <c r="B591" s="94"/>
      <c r="C591" s="76">
        <v>0</v>
      </c>
      <c r="D591" s="76"/>
      <c r="E591" s="76"/>
      <c r="F591" s="76">
        <v>2</v>
      </c>
      <c r="G591" s="76">
        <v>20</v>
      </c>
      <c r="H591" s="76">
        <v>20</v>
      </c>
      <c r="I591" s="13"/>
      <c r="J591" s="17"/>
    </row>
    <row r="592" spans="1:10" ht="15.75" x14ac:dyDescent="0.25">
      <c r="A592" s="19" t="s">
        <v>589</v>
      </c>
      <c r="B592" s="94"/>
      <c r="C592" s="76">
        <v>105</v>
      </c>
      <c r="D592" s="76"/>
      <c r="E592" s="76"/>
      <c r="F592" s="76"/>
      <c r="G592" s="76"/>
      <c r="H592" s="76">
        <v>105</v>
      </c>
      <c r="I592" s="13"/>
      <c r="J592" s="17"/>
    </row>
    <row r="593" spans="1:11" ht="47.25" x14ac:dyDescent="0.25">
      <c r="A593" s="25" t="s">
        <v>640</v>
      </c>
      <c r="B593" s="94"/>
      <c r="C593" s="76">
        <v>0</v>
      </c>
      <c r="D593" s="76"/>
      <c r="E593" s="76"/>
      <c r="F593" s="76">
        <v>5</v>
      </c>
      <c r="G593" s="76">
        <v>5</v>
      </c>
      <c r="H593" s="76">
        <v>5</v>
      </c>
      <c r="I593" s="13"/>
      <c r="J593" s="17"/>
    </row>
    <row r="594" spans="1:11" ht="47.25" x14ac:dyDescent="0.25">
      <c r="A594" s="25" t="s">
        <v>641</v>
      </c>
      <c r="B594" s="94"/>
      <c r="C594" s="76">
        <v>0</v>
      </c>
      <c r="D594" s="76"/>
      <c r="E594" s="76"/>
      <c r="F594" s="76"/>
      <c r="G594" s="76">
        <v>5</v>
      </c>
      <c r="H594" s="76">
        <v>5</v>
      </c>
      <c r="I594" s="13"/>
      <c r="J594" s="17"/>
    </row>
    <row r="595" spans="1:11" ht="15.75" x14ac:dyDescent="0.25">
      <c r="A595" s="22" t="s">
        <v>352</v>
      </c>
      <c r="B595" s="94"/>
      <c r="C595" s="95">
        <v>5</v>
      </c>
      <c r="D595" s="36"/>
      <c r="E595" s="95"/>
      <c r="F595" s="19"/>
      <c r="G595" s="19"/>
      <c r="H595" s="95">
        <v>5</v>
      </c>
      <c r="I595" s="13"/>
      <c r="J595" s="17"/>
    </row>
    <row r="596" spans="1:11" ht="18.75" customHeight="1" x14ac:dyDescent="0.25">
      <c r="A596" s="19" t="s">
        <v>333</v>
      </c>
      <c r="B596" s="20"/>
      <c r="C596" s="76">
        <v>470</v>
      </c>
      <c r="D596" s="36"/>
      <c r="E596" s="36"/>
      <c r="F596" s="37"/>
      <c r="G596" s="37"/>
      <c r="H596" s="76">
        <f>C596+F596+G596</f>
        <v>470</v>
      </c>
      <c r="I596" s="13"/>
      <c r="J596" s="17"/>
    </row>
    <row r="597" spans="1:11" ht="15.75" x14ac:dyDescent="0.25">
      <c r="A597" s="23" t="s">
        <v>404</v>
      </c>
      <c r="B597" s="57"/>
      <c r="C597" s="76">
        <v>25</v>
      </c>
      <c r="D597" s="36"/>
      <c r="E597" s="76"/>
      <c r="F597" s="19"/>
      <c r="G597" s="19"/>
      <c r="H597" s="76">
        <v>25</v>
      </c>
      <c r="I597" s="13"/>
      <c r="J597" s="17"/>
    </row>
    <row r="598" spans="1:11" ht="31.5" customHeight="1" x14ac:dyDescent="0.25">
      <c r="A598" s="61" t="s">
        <v>353</v>
      </c>
      <c r="B598" s="57"/>
      <c r="C598" s="76">
        <v>422</v>
      </c>
      <c r="D598" s="36"/>
      <c r="E598" s="76"/>
      <c r="F598" s="19"/>
      <c r="G598" s="19"/>
      <c r="H598" s="76">
        <v>422</v>
      </c>
      <c r="I598" s="13"/>
      <c r="J598" s="17"/>
    </row>
    <row r="599" spans="1:11" ht="15.75" x14ac:dyDescent="0.25">
      <c r="A599" s="22" t="s">
        <v>357</v>
      </c>
      <c r="B599" s="57"/>
      <c r="C599" s="76">
        <v>5</v>
      </c>
      <c r="D599" s="36"/>
      <c r="E599" s="76"/>
      <c r="F599" s="19"/>
      <c r="G599" s="19"/>
      <c r="H599" s="76">
        <v>5</v>
      </c>
      <c r="I599" s="13"/>
      <c r="J599" s="17"/>
    </row>
    <row r="600" spans="1:11" ht="15.75" x14ac:dyDescent="0.25">
      <c r="A600" s="26" t="s">
        <v>436</v>
      </c>
      <c r="B600" s="26"/>
      <c r="C600" s="76">
        <v>30</v>
      </c>
      <c r="D600" s="36"/>
      <c r="E600" s="76"/>
      <c r="F600" s="19"/>
      <c r="G600" s="19">
        <v>-25</v>
      </c>
      <c r="H600" s="76">
        <v>5</v>
      </c>
      <c r="I600" s="13"/>
      <c r="J600" s="17"/>
    </row>
    <row r="601" spans="1:11" ht="47.25" x14ac:dyDescent="0.25">
      <c r="A601" s="26" t="s">
        <v>429</v>
      </c>
      <c r="B601" s="26"/>
      <c r="C601" s="76">
        <v>300</v>
      </c>
      <c r="D601" s="36"/>
      <c r="E601" s="85"/>
      <c r="F601" s="19"/>
      <c r="G601" s="19"/>
      <c r="H601" s="76">
        <v>300</v>
      </c>
      <c r="I601" s="13"/>
      <c r="J601" s="17"/>
    </row>
    <row r="602" spans="1:11" ht="15.75" x14ac:dyDescent="0.25">
      <c r="A602" s="29" t="s">
        <v>20</v>
      </c>
      <c r="B602" s="20" t="s">
        <v>126</v>
      </c>
      <c r="C602" s="31">
        <f t="shared" ref="C602:H602" si="165">+C603+C604+C605+C606+C613+C614+C615+C616</f>
        <v>31609</v>
      </c>
      <c r="D602" s="31">
        <f t="shared" si="165"/>
        <v>0</v>
      </c>
      <c r="E602" s="31">
        <f t="shared" si="165"/>
        <v>0</v>
      </c>
      <c r="F602" s="31">
        <f t="shared" si="165"/>
        <v>0</v>
      </c>
      <c r="G602" s="31">
        <f t="shared" si="165"/>
        <v>6587</v>
      </c>
      <c r="H602" s="31">
        <f t="shared" si="165"/>
        <v>38196</v>
      </c>
      <c r="I602" s="13"/>
      <c r="J602" s="17"/>
    </row>
    <row r="603" spans="1:11" ht="15.75" x14ac:dyDescent="0.25">
      <c r="A603" s="29" t="s">
        <v>2</v>
      </c>
      <c r="B603" s="20" t="s">
        <v>127</v>
      </c>
      <c r="C603" s="31">
        <f>C618</f>
        <v>4650</v>
      </c>
      <c r="D603" s="31">
        <f t="shared" ref="D603:F603" si="166">D618</f>
        <v>0</v>
      </c>
      <c r="E603" s="31">
        <f t="shared" si="166"/>
        <v>0</v>
      </c>
      <c r="F603" s="31">
        <f t="shared" si="166"/>
        <v>0</v>
      </c>
      <c r="G603" s="31"/>
      <c r="H603" s="31">
        <f>+C603+D603+E603+F603</f>
        <v>4650</v>
      </c>
      <c r="I603" s="13"/>
      <c r="J603" s="17"/>
    </row>
    <row r="604" spans="1:11" ht="15.75" x14ac:dyDescent="0.25">
      <c r="A604" s="29" t="s">
        <v>4</v>
      </c>
      <c r="B604" s="20" t="s">
        <v>128</v>
      </c>
      <c r="C604" s="31">
        <f>+C619+C624</f>
        <v>7666</v>
      </c>
      <c r="D604" s="31">
        <f t="shared" ref="D604:H604" si="167">+D619+D624</f>
        <v>0</v>
      </c>
      <c r="E604" s="31">
        <f t="shared" si="167"/>
        <v>0</v>
      </c>
      <c r="F604" s="31">
        <f t="shared" si="167"/>
        <v>0</v>
      </c>
      <c r="G604" s="31">
        <f t="shared" si="167"/>
        <v>-71</v>
      </c>
      <c r="H604" s="31">
        <f t="shared" si="167"/>
        <v>7595</v>
      </c>
      <c r="I604" s="13"/>
      <c r="J604" s="17"/>
      <c r="K604" s="4"/>
    </row>
    <row r="605" spans="1:11" ht="15.75" x14ac:dyDescent="0.25">
      <c r="A605" s="29" t="s">
        <v>179</v>
      </c>
      <c r="B605" s="20" t="s">
        <v>180</v>
      </c>
      <c r="C605" s="31">
        <f t="shared" ref="C605:F605" si="168">C620</f>
        <v>2</v>
      </c>
      <c r="D605" s="31">
        <f t="shared" si="168"/>
        <v>0</v>
      </c>
      <c r="E605" s="31">
        <f t="shared" si="168"/>
        <v>0</v>
      </c>
      <c r="F605" s="31">
        <f t="shared" si="168"/>
        <v>0</v>
      </c>
      <c r="G605" s="31"/>
      <c r="H605" s="31">
        <f t="shared" ref="H605:H613" si="169">+C605+D605+E605+F605</f>
        <v>2</v>
      </c>
      <c r="I605" s="13"/>
      <c r="J605" s="17"/>
    </row>
    <row r="606" spans="1:11" ht="15.75" x14ac:dyDescent="0.25">
      <c r="A606" s="58" t="s">
        <v>217</v>
      </c>
      <c r="B606" s="20" t="s">
        <v>260</v>
      </c>
      <c r="C606" s="31">
        <f>+C607+C608+C609+C610+C611+C612</f>
        <v>5670</v>
      </c>
      <c r="D606" s="31">
        <f t="shared" ref="D606:H606" si="170">+D607+D608+D609+D610+D611+D612</f>
        <v>0</v>
      </c>
      <c r="E606" s="31">
        <f t="shared" si="170"/>
        <v>0</v>
      </c>
      <c r="F606" s="31">
        <f t="shared" si="170"/>
        <v>0</v>
      </c>
      <c r="G606" s="31">
        <f t="shared" si="170"/>
        <v>0</v>
      </c>
      <c r="H606" s="31">
        <f t="shared" si="170"/>
        <v>5670</v>
      </c>
      <c r="I606" s="13"/>
      <c r="J606" s="17"/>
    </row>
    <row r="607" spans="1:11" ht="29.25" customHeight="1" x14ac:dyDescent="0.25">
      <c r="A607" s="61" t="s">
        <v>292</v>
      </c>
      <c r="B607" s="20"/>
      <c r="C607" s="36">
        <v>2430</v>
      </c>
      <c r="D607" s="36"/>
      <c r="E607" s="36"/>
      <c r="F607" s="19"/>
      <c r="G607" s="19"/>
      <c r="H607" s="36">
        <f>+G607+C607</f>
        <v>2430</v>
      </c>
      <c r="I607" s="13"/>
      <c r="J607" s="17"/>
      <c r="K607" s="4"/>
    </row>
    <row r="608" spans="1:11" ht="57" customHeight="1" x14ac:dyDescent="0.25">
      <c r="A608" s="22" t="s">
        <v>293</v>
      </c>
      <c r="B608" s="55"/>
      <c r="C608" s="36">
        <v>680</v>
      </c>
      <c r="D608" s="36"/>
      <c r="E608" s="36"/>
      <c r="F608" s="19"/>
      <c r="G608" s="19"/>
      <c r="H608" s="36">
        <v>680</v>
      </c>
      <c r="I608" s="13"/>
      <c r="J608" s="17"/>
    </row>
    <row r="609" spans="1:13" ht="29.25" customHeight="1" x14ac:dyDescent="0.25">
      <c r="A609" s="22" t="s">
        <v>457</v>
      </c>
      <c r="B609" s="26"/>
      <c r="C609" s="36">
        <v>110</v>
      </c>
      <c r="D609" s="36"/>
      <c r="E609" s="36"/>
      <c r="F609" s="19"/>
      <c r="G609" s="19"/>
      <c r="H609" s="36">
        <v>110</v>
      </c>
      <c r="I609" s="13"/>
      <c r="J609" s="17"/>
    </row>
    <row r="610" spans="1:13" ht="33" customHeight="1" x14ac:dyDescent="0.25">
      <c r="A610" s="61" t="s">
        <v>455</v>
      </c>
      <c r="B610" s="26"/>
      <c r="C610" s="36">
        <v>10</v>
      </c>
      <c r="D610" s="36"/>
      <c r="E610" s="36"/>
      <c r="F610" s="19"/>
      <c r="G610" s="19"/>
      <c r="H610" s="36">
        <f t="shared" si="169"/>
        <v>10</v>
      </c>
      <c r="I610" s="13"/>
      <c r="J610" s="17"/>
    </row>
    <row r="611" spans="1:13" ht="52.5" customHeight="1" x14ac:dyDescent="0.25">
      <c r="A611" s="22" t="s">
        <v>454</v>
      </c>
      <c r="B611" s="26"/>
      <c r="C611" s="36">
        <v>10</v>
      </c>
      <c r="D611" s="36"/>
      <c r="E611" s="36"/>
      <c r="F611" s="19"/>
      <c r="G611" s="19"/>
      <c r="H611" s="36">
        <f t="shared" si="169"/>
        <v>10</v>
      </c>
      <c r="I611" s="13"/>
      <c r="J611" s="17"/>
    </row>
    <row r="612" spans="1:13" ht="39.75" customHeight="1" x14ac:dyDescent="0.25">
      <c r="A612" s="61" t="s">
        <v>456</v>
      </c>
      <c r="B612" s="26"/>
      <c r="C612" s="36">
        <v>2430</v>
      </c>
      <c r="D612" s="36"/>
      <c r="E612" s="36"/>
      <c r="F612" s="19"/>
      <c r="G612" s="19"/>
      <c r="H612" s="36">
        <f>+G612+C612</f>
        <v>2430</v>
      </c>
      <c r="I612" s="13"/>
      <c r="J612" s="17"/>
    </row>
    <row r="613" spans="1:13" ht="15.75" x14ac:dyDescent="0.25">
      <c r="A613" s="29" t="s">
        <v>208</v>
      </c>
      <c r="B613" s="20" t="s">
        <v>211</v>
      </c>
      <c r="C613" s="31">
        <f>C621</f>
        <v>48</v>
      </c>
      <c r="D613" s="31">
        <f t="shared" ref="D613:F613" si="171">D621</f>
        <v>0</v>
      </c>
      <c r="E613" s="31">
        <f t="shared" si="171"/>
        <v>0</v>
      </c>
      <c r="F613" s="31">
        <f t="shared" si="171"/>
        <v>0</v>
      </c>
      <c r="G613" s="31"/>
      <c r="H613" s="31">
        <f t="shared" si="169"/>
        <v>48</v>
      </c>
      <c r="I613" s="13"/>
      <c r="J613" s="17"/>
    </row>
    <row r="614" spans="1:13" ht="15.75" x14ac:dyDescent="0.25">
      <c r="A614" s="29" t="s">
        <v>185</v>
      </c>
      <c r="B614" s="20" t="s">
        <v>186</v>
      </c>
      <c r="C614" s="31">
        <v>2750</v>
      </c>
      <c r="D614" s="31">
        <v>0</v>
      </c>
      <c r="E614" s="31"/>
      <c r="F614" s="29"/>
      <c r="G614" s="29">
        <v>400</v>
      </c>
      <c r="H614" s="31">
        <f>+G614+C614</f>
        <v>3150</v>
      </c>
      <c r="I614" s="13"/>
      <c r="J614" s="17"/>
    </row>
    <row r="615" spans="1:13" ht="15.75" x14ac:dyDescent="0.25">
      <c r="A615" s="29" t="s">
        <v>13</v>
      </c>
      <c r="B615" s="20" t="s">
        <v>129</v>
      </c>
      <c r="C615" s="31">
        <f t="shared" ref="C615:H615" si="172">+C622+C656+C675</f>
        <v>8323</v>
      </c>
      <c r="D615" s="31">
        <f t="shared" si="172"/>
        <v>0</v>
      </c>
      <c r="E615" s="31">
        <f t="shared" si="172"/>
        <v>0</v>
      </c>
      <c r="F615" s="31">
        <f t="shared" si="172"/>
        <v>0</v>
      </c>
      <c r="G615" s="31">
        <f t="shared" si="172"/>
        <v>6258</v>
      </c>
      <c r="H615" s="31">
        <f t="shared" si="172"/>
        <v>14581</v>
      </c>
      <c r="I615" s="13"/>
      <c r="J615" s="17"/>
      <c r="K615" s="4"/>
    </row>
    <row r="616" spans="1:13" ht="15.75" x14ac:dyDescent="0.25">
      <c r="A616" s="29" t="s">
        <v>477</v>
      </c>
      <c r="B616" s="20" t="s">
        <v>225</v>
      </c>
      <c r="C616" s="31">
        <v>2500</v>
      </c>
      <c r="D616" s="31"/>
      <c r="E616" s="31"/>
      <c r="F616" s="29"/>
      <c r="G616" s="29"/>
      <c r="H616" s="31">
        <f>+C616+D616+E616+F616</f>
        <v>2500</v>
      </c>
      <c r="I616" s="13"/>
      <c r="J616" s="17"/>
      <c r="K616" s="4"/>
      <c r="L616" s="4"/>
    </row>
    <row r="617" spans="1:13" ht="15.75" x14ac:dyDescent="0.25">
      <c r="A617" s="29" t="s">
        <v>130</v>
      </c>
      <c r="B617" s="20" t="s">
        <v>131</v>
      </c>
      <c r="C617" s="31">
        <f>+C618+C619+C620+C621+C622</f>
        <v>10934</v>
      </c>
      <c r="D617" s="31">
        <f t="shared" ref="D617:H617" si="173">+D618+D619+D620+D621+D622</f>
        <v>0</v>
      </c>
      <c r="E617" s="31">
        <f t="shared" si="173"/>
        <v>0</v>
      </c>
      <c r="F617" s="31">
        <f t="shared" si="173"/>
        <v>0</v>
      </c>
      <c r="G617" s="31">
        <f t="shared" si="173"/>
        <v>0</v>
      </c>
      <c r="H617" s="31">
        <f t="shared" si="173"/>
        <v>10934</v>
      </c>
      <c r="I617" s="13"/>
      <c r="J617" s="17"/>
      <c r="K617" s="10"/>
      <c r="L617" s="11"/>
      <c r="M617" s="12"/>
    </row>
    <row r="618" spans="1:13" ht="15.75" x14ac:dyDescent="0.25">
      <c r="A618" s="19" t="s">
        <v>2</v>
      </c>
      <c r="B618" s="55" t="s">
        <v>127</v>
      </c>
      <c r="C618" s="36">
        <v>4650</v>
      </c>
      <c r="D618" s="36"/>
      <c r="E618" s="36"/>
      <c r="F618" s="19"/>
      <c r="G618" s="19"/>
      <c r="H618" s="36">
        <f>+C618+D618+E618+F618</f>
        <v>4650</v>
      </c>
      <c r="I618" s="13"/>
      <c r="J618" s="17"/>
    </row>
    <row r="619" spans="1:13" ht="15.75" x14ac:dyDescent="0.25">
      <c r="A619" s="19" t="s">
        <v>57</v>
      </c>
      <c r="B619" s="55" t="s">
        <v>128</v>
      </c>
      <c r="C619" s="36">
        <v>5501</v>
      </c>
      <c r="D619" s="36"/>
      <c r="E619" s="36"/>
      <c r="F619" s="19"/>
      <c r="G619" s="19"/>
      <c r="H619" s="36">
        <f>+G619+F619+E619+C619</f>
        <v>5501</v>
      </c>
      <c r="I619" s="13"/>
      <c r="J619" s="17"/>
    </row>
    <row r="620" spans="1:13" ht="15.75" x14ac:dyDescent="0.25">
      <c r="A620" s="19" t="s">
        <v>178</v>
      </c>
      <c r="B620" s="55" t="s">
        <v>180</v>
      </c>
      <c r="C620" s="36">
        <v>2</v>
      </c>
      <c r="D620" s="36"/>
      <c r="E620" s="36"/>
      <c r="F620" s="19"/>
      <c r="G620" s="19"/>
      <c r="H620" s="36">
        <f>+C620+D620+E620+F620</f>
        <v>2</v>
      </c>
      <c r="I620" s="13"/>
      <c r="J620" s="17"/>
    </row>
    <row r="621" spans="1:13" ht="15.75" x14ac:dyDescent="0.25">
      <c r="A621" s="39" t="s">
        <v>208</v>
      </c>
      <c r="B621" s="55" t="s">
        <v>211</v>
      </c>
      <c r="C621" s="36">
        <v>48</v>
      </c>
      <c r="D621" s="36"/>
      <c r="E621" s="36"/>
      <c r="F621" s="19"/>
      <c r="G621" s="19"/>
      <c r="H621" s="36">
        <f>+C621+D621+E621+F621</f>
        <v>48</v>
      </c>
      <c r="I621" s="13"/>
      <c r="J621" s="17"/>
    </row>
    <row r="622" spans="1:13" ht="15.75" x14ac:dyDescent="0.25">
      <c r="A622" s="19" t="s">
        <v>189</v>
      </c>
      <c r="B622" s="55" t="s">
        <v>129</v>
      </c>
      <c r="C622" s="76">
        <v>733</v>
      </c>
      <c r="D622" s="36"/>
      <c r="E622" s="36"/>
      <c r="F622" s="19"/>
      <c r="G622" s="19"/>
      <c r="H622" s="36">
        <f>+C622+D622+E622+F622</f>
        <v>733</v>
      </c>
      <c r="I622" s="13"/>
      <c r="J622" s="17"/>
    </row>
    <row r="623" spans="1:13" ht="15.75" x14ac:dyDescent="0.25">
      <c r="A623" s="40" t="s">
        <v>132</v>
      </c>
      <c r="B623" s="20" t="s">
        <v>131</v>
      </c>
      <c r="C623" s="31">
        <f t="shared" ref="C623:F623" si="174">+C624+C656</f>
        <v>9564</v>
      </c>
      <c r="D623" s="31">
        <f t="shared" si="174"/>
        <v>0</v>
      </c>
      <c r="E623" s="31">
        <f t="shared" si="174"/>
        <v>0</v>
      </c>
      <c r="F623" s="31">
        <f t="shared" si="174"/>
        <v>0</v>
      </c>
      <c r="G623" s="31"/>
      <c r="H623" s="31">
        <f>+C623+D623+E623+F623</f>
        <v>9564</v>
      </c>
      <c r="I623" s="13"/>
      <c r="J623" s="17"/>
    </row>
    <row r="624" spans="1:13" ht="15.75" x14ac:dyDescent="0.25">
      <c r="A624" s="29" t="s">
        <v>34</v>
      </c>
      <c r="B624" s="20" t="s">
        <v>136</v>
      </c>
      <c r="C624" s="31">
        <f>+C625+C626+C627+C628+C630+C631+C632+C633+C634+C635+C636+C637+C638+C641+C642+C643+C644+C645+C646+C647+C648+C649+C650+C652+C653+C654+C655+C639+C629+C640</f>
        <v>2165</v>
      </c>
      <c r="D624" s="31">
        <f t="shared" ref="D624:H624" si="175">+D625+D626+D627+D628+D630+D631+D632+D633+D634+D635+D636+D637+D638+D641+D642+D643+D644+D645+D646+D647+D648+D649+D650+D652+D653+D654+D655+D639+D629+D640</f>
        <v>0</v>
      </c>
      <c r="E624" s="31">
        <f t="shared" si="175"/>
        <v>0</v>
      </c>
      <c r="F624" s="31">
        <f t="shared" si="175"/>
        <v>0</v>
      </c>
      <c r="G624" s="31">
        <f t="shared" si="175"/>
        <v>-71</v>
      </c>
      <c r="H624" s="31">
        <f t="shared" si="175"/>
        <v>2094</v>
      </c>
      <c r="I624" s="13"/>
      <c r="J624" s="17"/>
    </row>
    <row r="625" spans="1:10" ht="15.75" x14ac:dyDescent="0.25">
      <c r="A625" s="19" t="s">
        <v>332</v>
      </c>
      <c r="B625" s="55"/>
      <c r="C625" s="36">
        <v>300</v>
      </c>
      <c r="D625" s="36"/>
      <c r="E625" s="36"/>
      <c r="F625" s="19"/>
      <c r="G625" s="19"/>
      <c r="H625" s="36">
        <f t="shared" ref="H625:H655" si="176">+C625+D625+E625+F625</f>
        <v>300</v>
      </c>
      <c r="I625" s="13"/>
      <c r="J625" s="17"/>
    </row>
    <row r="626" spans="1:10" ht="15.75" x14ac:dyDescent="0.25">
      <c r="A626" s="19" t="s">
        <v>306</v>
      </c>
      <c r="B626" s="55"/>
      <c r="C626" s="36">
        <v>30</v>
      </c>
      <c r="D626" s="36"/>
      <c r="E626" s="36"/>
      <c r="F626" s="19"/>
      <c r="G626" s="19"/>
      <c r="H626" s="36">
        <f t="shared" si="176"/>
        <v>30</v>
      </c>
      <c r="I626" s="13"/>
      <c r="J626" s="17"/>
    </row>
    <row r="627" spans="1:10" ht="15.75" x14ac:dyDescent="0.25">
      <c r="A627" s="19" t="s">
        <v>307</v>
      </c>
      <c r="B627" s="55"/>
      <c r="C627" s="36">
        <v>25</v>
      </c>
      <c r="D627" s="36"/>
      <c r="E627" s="36"/>
      <c r="F627" s="19"/>
      <c r="G627" s="19"/>
      <c r="H627" s="36">
        <f t="shared" si="176"/>
        <v>25</v>
      </c>
      <c r="I627" s="13"/>
      <c r="J627" s="17"/>
    </row>
    <row r="628" spans="1:10" ht="15.75" x14ac:dyDescent="0.25">
      <c r="A628" s="19" t="s">
        <v>207</v>
      </c>
      <c r="B628" s="55"/>
      <c r="C628" s="36">
        <v>100</v>
      </c>
      <c r="D628" s="36"/>
      <c r="E628" s="36"/>
      <c r="F628" s="19"/>
      <c r="G628" s="19"/>
      <c r="H628" s="36">
        <f t="shared" si="176"/>
        <v>100</v>
      </c>
      <c r="I628" s="13"/>
      <c r="J628" s="17"/>
    </row>
    <row r="629" spans="1:10" ht="31.5" x14ac:dyDescent="0.25">
      <c r="A629" s="25" t="s">
        <v>582</v>
      </c>
      <c r="B629" s="55"/>
      <c r="C629" s="36">
        <v>40</v>
      </c>
      <c r="D629" s="36"/>
      <c r="E629" s="36"/>
      <c r="F629" s="19"/>
      <c r="G629" s="19"/>
      <c r="H629" s="36">
        <f t="shared" si="176"/>
        <v>40</v>
      </c>
      <c r="I629" s="13"/>
      <c r="J629" s="17"/>
    </row>
    <row r="630" spans="1:10" s="3" customFormat="1" ht="15.75" x14ac:dyDescent="0.25">
      <c r="A630" s="19" t="s">
        <v>258</v>
      </c>
      <c r="B630" s="55"/>
      <c r="C630" s="36">
        <v>50</v>
      </c>
      <c r="D630" s="36"/>
      <c r="E630" s="36"/>
      <c r="F630" s="19"/>
      <c r="G630" s="19"/>
      <c r="H630" s="36">
        <f t="shared" si="176"/>
        <v>50</v>
      </c>
      <c r="I630" s="13"/>
      <c r="J630" s="17"/>
    </row>
    <row r="631" spans="1:10" s="3" customFormat="1" ht="15.75" x14ac:dyDescent="0.25">
      <c r="A631" s="19" t="s">
        <v>331</v>
      </c>
      <c r="B631" s="55"/>
      <c r="C631" s="36">
        <v>30</v>
      </c>
      <c r="D631" s="36"/>
      <c r="E631" s="36"/>
      <c r="F631" s="19"/>
      <c r="G631" s="19">
        <v>-30</v>
      </c>
      <c r="H631" s="36">
        <v>0</v>
      </c>
      <c r="I631" s="13"/>
      <c r="J631" s="17"/>
    </row>
    <row r="632" spans="1:10" ht="15.75" x14ac:dyDescent="0.25">
      <c r="A632" s="19" t="s">
        <v>206</v>
      </c>
      <c r="B632" s="55"/>
      <c r="C632" s="36">
        <v>40</v>
      </c>
      <c r="D632" s="36"/>
      <c r="E632" s="36"/>
      <c r="F632" s="19"/>
      <c r="G632" s="19">
        <v>8</v>
      </c>
      <c r="H632" s="36">
        <v>48</v>
      </c>
      <c r="I632" s="13"/>
      <c r="J632" s="17"/>
    </row>
    <row r="633" spans="1:10" ht="15.75" x14ac:dyDescent="0.25">
      <c r="A633" s="19" t="s">
        <v>416</v>
      </c>
      <c r="B633" s="55"/>
      <c r="C633" s="66">
        <v>15</v>
      </c>
      <c r="D633" s="36"/>
      <c r="E633" s="66"/>
      <c r="F633" s="19"/>
      <c r="G633" s="19"/>
      <c r="H633" s="36">
        <f t="shared" si="176"/>
        <v>15</v>
      </c>
      <c r="I633" s="13"/>
      <c r="J633" s="17"/>
    </row>
    <row r="634" spans="1:10" ht="15.75" x14ac:dyDescent="0.25">
      <c r="A634" s="19" t="s">
        <v>205</v>
      </c>
      <c r="B634" s="55"/>
      <c r="C634" s="85">
        <v>120</v>
      </c>
      <c r="D634" s="36"/>
      <c r="E634" s="85"/>
      <c r="F634" s="19"/>
      <c r="G634" s="19"/>
      <c r="H634" s="36">
        <f t="shared" si="176"/>
        <v>120</v>
      </c>
      <c r="I634" s="13"/>
      <c r="J634" s="17"/>
    </row>
    <row r="635" spans="1:10" ht="15.75" x14ac:dyDescent="0.25">
      <c r="A635" s="65" t="s">
        <v>300</v>
      </c>
      <c r="B635" s="96"/>
      <c r="C635" s="97">
        <v>100</v>
      </c>
      <c r="D635" s="64"/>
      <c r="E635" s="98"/>
      <c r="F635" s="65"/>
      <c r="G635" s="65"/>
      <c r="H635" s="36">
        <f t="shared" si="176"/>
        <v>100</v>
      </c>
      <c r="I635" s="13"/>
      <c r="J635" s="17"/>
    </row>
    <row r="636" spans="1:10" ht="31.5" x14ac:dyDescent="0.25">
      <c r="A636" s="25" t="s">
        <v>409</v>
      </c>
      <c r="B636" s="57"/>
      <c r="C636" s="76">
        <v>50</v>
      </c>
      <c r="D636" s="36"/>
      <c r="E636" s="76"/>
      <c r="F636" s="19"/>
      <c r="G636" s="19"/>
      <c r="H636" s="36">
        <f t="shared" si="176"/>
        <v>50</v>
      </c>
      <c r="I636" s="13"/>
      <c r="J636" s="17"/>
    </row>
    <row r="637" spans="1:10" ht="15.75" x14ac:dyDescent="0.25">
      <c r="A637" s="39" t="s">
        <v>299</v>
      </c>
      <c r="B637" s="62"/>
      <c r="C637" s="66">
        <v>100</v>
      </c>
      <c r="D637" s="66"/>
      <c r="E637" s="66"/>
      <c r="F637" s="39"/>
      <c r="G637" s="39"/>
      <c r="H637" s="36">
        <f t="shared" si="176"/>
        <v>100</v>
      </c>
      <c r="I637" s="13"/>
      <c r="J637" s="17"/>
    </row>
    <row r="638" spans="1:10" ht="31.5" x14ac:dyDescent="0.25">
      <c r="A638" s="25" t="s">
        <v>305</v>
      </c>
      <c r="B638" s="57"/>
      <c r="C638" s="36">
        <v>50</v>
      </c>
      <c r="D638" s="36"/>
      <c r="E638" s="36"/>
      <c r="F638" s="19"/>
      <c r="G638" s="19">
        <v>-30</v>
      </c>
      <c r="H638" s="36">
        <v>20</v>
      </c>
      <c r="I638" s="13"/>
      <c r="J638" s="17"/>
    </row>
    <row r="639" spans="1:10" ht="15.75" x14ac:dyDescent="0.25">
      <c r="A639" s="25" t="s">
        <v>534</v>
      </c>
      <c r="B639" s="57"/>
      <c r="C639" s="36">
        <v>20</v>
      </c>
      <c r="D639" s="36"/>
      <c r="E639" s="36"/>
      <c r="F639" s="19"/>
      <c r="G639" s="19">
        <v>-19</v>
      </c>
      <c r="H639" s="36">
        <v>1</v>
      </c>
      <c r="I639" s="13"/>
      <c r="J639" s="17"/>
    </row>
    <row r="640" spans="1:10" ht="15.75" x14ac:dyDescent="0.25">
      <c r="A640" s="25" t="s">
        <v>625</v>
      </c>
      <c r="B640" s="57"/>
      <c r="C640" s="36">
        <v>244</v>
      </c>
      <c r="D640" s="36"/>
      <c r="E640" s="36"/>
      <c r="F640" s="19"/>
      <c r="G640" s="19"/>
      <c r="H640" s="36">
        <v>244</v>
      </c>
      <c r="I640" s="13"/>
      <c r="J640" s="17"/>
    </row>
    <row r="641" spans="1:10" ht="31.5" x14ac:dyDescent="0.25">
      <c r="A641" s="25" t="s">
        <v>408</v>
      </c>
      <c r="B641" s="57"/>
      <c r="C641" s="36">
        <v>62</v>
      </c>
      <c r="D641" s="36"/>
      <c r="E641" s="36"/>
      <c r="F641" s="19"/>
      <c r="G641" s="19"/>
      <c r="H641" s="36">
        <f t="shared" si="176"/>
        <v>62</v>
      </c>
      <c r="I641" s="13"/>
      <c r="J641" s="17"/>
    </row>
    <row r="642" spans="1:10" ht="15.75" x14ac:dyDescent="0.25">
      <c r="A642" s="19" t="s">
        <v>214</v>
      </c>
      <c r="B642" s="55"/>
      <c r="C642" s="36">
        <v>72</v>
      </c>
      <c r="D642" s="36"/>
      <c r="E642" s="36"/>
      <c r="F642" s="19"/>
      <c r="G642" s="19"/>
      <c r="H642" s="36">
        <f t="shared" si="176"/>
        <v>72</v>
      </c>
      <c r="I642" s="13"/>
      <c r="J642" s="17"/>
    </row>
    <row r="643" spans="1:10" ht="15.75" x14ac:dyDescent="0.25">
      <c r="A643" s="19" t="s">
        <v>313</v>
      </c>
      <c r="B643" s="55"/>
      <c r="C643" s="36">
        <v>30</v>
      </c>
      <c r="D643" s="36"/>
      <c r="E643" s="36"/>
      <c r="F643" s="19"/>
      <c r="G643" s="19"/>
      <c r="H643" s="36">
        <f t="shared" si="176"/>
        <v>30</v>
      </c>
      <c r="I643" s="13"/>
      <c r="J643" s="17"/>
    </row>
    <row r="644" spans="1:10" ht="15.75" x14ac:dyDescent="0.25">
      <c r="A644" s="25" t="s">
        <v>358</v>
      </c>
      <c r="B644" s="55"/>
      <c r="C644" s="36">
        <v>621</v>
      </c>
      <c r="D644" s="36"/>
      <c r="E644" s="36"/>
      <c r="F644" s="19"/>
      <c r="G644" s="19"/>
      <c r="H644" s="36">
        <f t="shared" si="176"/>
        <v>621</v>
      </c>
      <c r="I644" s="13"/>
      <c r="J644" s="17"/>
    </row>
    <row r="645" spans="1:10" ht="15.75" x14ac:dyDescent="0.25">
      <c r="A645" s="25" t="s">
        <v>411</v>
      </c>
      <c r="B645" s="55"/>
      <c r="C645" s="36">
        <v>1</v>
      </c>
      <c r="D645" s="36"/>
      <c r="E645" s="36"/>
      <c r="F645" s="36"/>
      <c r="G645" s="36"/>
      <c r="H645" s="36">
        <v>1</v>
      </c>
      <c r="I645" s="13"/>
      <c r="J645" s="17"/>
    </row>
    <row r="646" spans="1:10" ht="15.75" x14ac:dyDescent="0.25">
      <c r="A646" s="25" t="s">
        <v>414</v>
      </c>
      <c r="B646" s="55"/>
      <c r="C646" s="36">
        <v>0</v>
      </c>
      <c r="D646" s="36"/>
      <c r="E646" s="36"/>
      <c r="F646" s="36">
        <v>0</v>
      </c>
      <c r="G646" s="36"/>
      <c r="H646" s="36">
        <f t="shared" si="176"/>
        <v>0</v>
      </c>
      <c r="I646" s="13"/>
      <c r="J646" s="17"/>
    </row>
    <row r="647" spans="1:10" ht="15.75" x14ac:dyDescent="0.25">
      <c r="A647" s="25" t="s">
        <v>415</v>
      </c>
      <c r="B647" s="55"/>
      <c r="C647" s="36">
        <v>5</v>
      </c>
      <c r="D647" s="36"/>
      <c r="E647" s="36"/>
      <c r="F647" s="36"/>
      <c r="G647" s="36"/>
      <c r="H647" s="36">
        <f t="shared" si="176"/>
        <v>5</v>
      </c>
      <c r="I647" s="13"/>
      <c r="J647" s="17"/>
    </row>
    <row r="648" spans="1:10" ht="15.75" x14ac:dyDescent="0.25">
      <c r="A648" s="25" t="s">
        <v>413</v>
      </c>
      <c r="B648" s="55"/>
      <c r="C648" s="36">
        <v>5</v>
      </c>
      <c r="D648" s="36"/>
      <c r="E648" s="36"/>
      <c r="F648" s="36"/>
      <c r="G648" s="36"/>
      <c r="H648" s="36">
        <f t="shared" si="176"/>
        <v>5</v>
      </c>
      <c r="I648" s="13"/>
      <c r="J648" s="17"/>
    </row>
    <row r="649" spans="1:10" ht="15.75" x14ac:dyDescent="0.25">
      <c r="A649" s="25" t="s">
        <v>412</v>
      </c>
      <c r="B649" s="55"/>
      <c r="C649" s="36">
        <v>5</v>
      </c>
      <c r="D649" s="36"/>
      <c r="E649" s="36"/>
      <c r="F649" s="36"/>
      <c r="G649" s="36"/>
      <c r="H649" s="36">
        <f t="shared" si="176"/>
        <v>5</v>
      </c>
      <c r="I649" s="13"/>
      <c r="J649" s="17"/>
    </row>
    <row r="650" spans="1:10" ht="15.75" x14ac:dyDescent="0.25">
      <c r="A650" s="79" t="s">
        <v>418</v>
      </c>
      <c r="B650" s="79"/>
      <c r="C650" s="36">
        <v>30</v>
      </c>
      <c r="D650" s="36"/>
      <c r="E650" s="36"/>
      <c r="F650" s="36"/>
      <c r="G650" s="36"/>
      <c r="H650" s="36">
        <f t="shared" si="176"/>
        <v>30</v>
      </c>
      <c r="I650" s="13"/>
      <c r="J650" s="17"/>
    </row>
    <row r="651" spans="1:10" ht="18" customHeight="1" x14ac:dyDescent="0.25">
      <c r="A651" s="115" t="s">
        <v>419</v>
      </c>
      <c r="B651" s="115"/>
      <c r="C651" s="36"/>
      <c r="D651" s="36"/>
      <c r="E651" s="36"/>
      <c r="F651" s="36"/>
      <c r="G651" s="36"/>
      <c r="H651" s="36">
        <f t="shared" si="176"/>
        <v>0</v>
      </c>
      <c r="I651" s="13"/>
      <c r="J651" s="17"/>
    </row>
    <row r="652" spans="1:10" ht="15.75" x14ac:dyDescent="0.25">
      <c r="A652" s="25" t="s">
        <v>417</v>
      </c>
      <c r="B652" s="55"/>
      <c r="C652" s="36">
        <v>5</v>
      </c>
      <c r="D652" s="36"/>
      <c r="E652" s="36"/>
      <c r="F652" s="36"/>
      <c r="G652" s="36"/>
      <c r="H652" s="36">
        <f t="shared" si="176"/>
        <v>5</v>
      </c>
      <c r="I652" s="13"/>
      <c r="J652" s="17"/>
    </row>
    <row r="653" spans="1:10" ht="15.75" x14ac:dyDescent="0.25">
      <c r="A653" s="25" t="s">
        <v>359</v>
      </c>
      <c r="B653" s="55"/>
      <c r="C653" s="36">
        <v>0</v>
      </c>
      <c r="D653" s="36"/>
      <c r="E653" s="36"/>
      <c r="F653" s="36">
        <v>0</v>
      </c>
      <c r="G653" s="36"/>
      <c r="H653" s="36">
        <f t="shared" si="176"/>
        <v>0</v>
      </c>
      <c r="I653" s="13"/>
      <c r="J653" s="17"/>
    </row>
    <row r="654" spans="1:10" ht="15.75" x14ac:dyDescent="0.25">
      <c r="A654" s="25" t="s">
        <v>361</v>
      </c>
      <c r="B654" s="55"/>
      <c r="C654" s="36">
        <v>10</v>
      </c>
      <c r="D654" s="36"/>
      <c r="E654" s="36"/>
      <c r="F654" s="36"/>
      <c r="G654" s="36"/>
      <c r="H654" s="36">
        <f t="shared" si="176"/>
        <v>10</v>
      </c>
      <c r="I654" s="13"/>
      <c r="J654" s="17"/>
    </row>
    <row r="655" spans="1:10" ht="15.75" x14ac:dyDescent="0.25">
      <c r="A655" s="25" t="s">
        <v>548</v>
      </c>
      <c r="B655" s="55"/>
      <c r="C655" s="36">
        <v>5</v>
      </c>
      <c r="D655" s="36"/>
      <c r="E655" s="36"/>
      <c r="F655" s="36"/>
      <c r="G655" s="36"/>
      <c r="H655" s="36">
        <f t="shared" si="176"/>
        <v>5</v>
      </c>
      <c r="I655" s="13"/>
      <c r="J655" s="17"/>
    </row>
    <row r="656" spans="1:10" ht="15.75" x14ac:dyDescent="0.25">
      <c r="A656" s="29" t="s">
        <v>44</v>
      </c>
      <c r="B656" s="20" t="s">
        <v>143</v>
      </c>
      <c r="C656" s="31">
        <f>+C657+C661+C662+C663+C664+C665+C666+C667+C668+C669+C670+C672+C674+C659+C658+C660+C673+C671</f>
        <v>7399</v>
      </c>
      <c r="D656" s="31">
        <f t="shared" ref="D656:H656" si="177">+D657+D661+D662+D663+D664+D665+D666+D667+D668+D669+D670+D672+D674+D659+D658+D660+D673+D671</f>
        <v>0</v>
      </c>
      <c r="E656" s="31">
        <f t="shared" si="177"/>
        <v>0</v>
      </c>
      <c r="F656" s="31">
        <f t="shared" si="177"/>
        <v>0</v>
      </c>
      <c r="G656" s="31">
        <f t="shared" si="177"/>
        <v>6258</v>
      </c>
      <c r="H656" s="31">
        <f t="shared" si="177"/>
        <v>13657</v>
      </c>
      <c r="I656" s="13"/>
      <c r="J656" s="17"/>
    </row>
    <row r="657" spans="1:10" ht="15.75" x14ac:dyDescent="0.25">
      <c r="A657" s="19" t="s">
        <v>319</v>
      </c>
      <c r="B657" s="20"/>
      <c r="C657" s="36">
        <v>3536</v>
      </c>
      <c r="D657" s="36"/>
      <c r="E657" s="36"/>
      <c r="F657" s="36">
        <v>0</v>
      </c>
      <c r="G657" s="36"/>
      <c r="H657" s="36">
        <f>+C657+D657+E657+F657</f>
        <v>3536</v>
      </c>
      <c r="I657" s="13"/>
      <c r="J657" s="17"/>
    </row>
    <row r="658" spans="1:10" ht="15.75" x14ac:dyDescent="0.25">
      <c r="A658" s="25" t="s">
        <v>359</v>
      </c>
      <c r="B658" s="20"/>
      <c r="C658" s="36">
        <v>662</v>
      </c>
      <c r="D658" s="36"/>
      <c r="E658" s="36"/>
      <c r="F658" s="36">
        <v>0</v>
      </c>
      <c r="G658" s="36"/>
      <c r="H658" s="36">
        <v>662</v>
      </c>
      <c r="I658" s="13"/>
      <c r="J658" s="17"/>
    </row>
    <row r="659" spans="1:10" ht="31.5" x14ac:dyDescent="0.25">
      <c r="A659" s="25" t="s">
        <v>586</v>
      </c>
      <c r="B659" s="20"/>
      <c r="C659" s="36">
        <v>5</v>
      </c>
      <c r="D659" s="36"/>
      <c r="E659" s="36"/>
      <c r="F659" s="36"/>
      <c r="G659" s="36"/>
      <c r="H659" s="36">
        <v>5</v>
      </c>
      <c r="I659" s="13"/>
      <c r="J659" s="17"/>
    </row>
    <row r="660" spans="1:10" ht="15.75" x14ac:dyDescent="0.25">
      <c r="A660" s="25" t="s">
        <v>414</v>
      </c>
      <c r="B660" s="20"/>
      <c r="C660" s="36">
        <v>603</v>
      </c>
      <c r="D660" s="36"/>
      <c r="E660" s="36"/>
      <c r="F660" s="36">
        <v>0</v>
      </c>
      <c r="G660" s="36"/>
      <c r="H660" s="36">
        <v>603</v>
      </c>
      <c r="I660" s="13"/>
      <c r="J660" s="17"/>
    </row>
    <row r="661" spans="1:10" ht="31.5" x14ac:dyDescent="0.25">
      <c r="A661" s="25" t="s">
        <v>423</v>
      </c>
      <c r="B661" s="25"/>
      <c r="C661" s="76">
        <v>210</v>
      </c>
      <c r="D661" s="36"/>
      <c r="E661" s="76"/>
      <c r="F661" s="19"/>
      <c r="G661" s="19">
        <v>-30</v>
      </c>
      <c r="H661" s="36">
        <v>180</v>
      </c>
      <c r="I661" s="13"/>
      <c r="J661" s="17"/>
    </row>
    <row r="662" spans="1:10" ht="15.75" x14ac:dyDescent="0.25">
      <c r="A662" s="22" t="s">
        <v>366</v>
      </c>
      <c r="B662" s="55"/>
      <c r="C662" s="76">
        <v>5</v>
      </c>
      <c r="D662" s="36"/>
      <c r="E662" s="76"/>
      <c r="F662" s="19"/>
      <c r="G662" s="19"/>
      <c r="H662" s="36">
        <f t="shared" ref="H662:H674" si="178">+C662+D662+E662+F662</f>
        <v>5</v>
      </c>
      <c r="I662" s="13"/>
      <c r="J662" s="17"/>
    </row>
    <row r="663" spans="1:10" ht="34.5" customHeight="1" x14ac:dyDescent="0.25">
      <c r="A663" s="25" t="s">
        <v>424</v>
      </c>
      <c r="B663" s="25"/>
      <c r="C663" s="76">
        <v>150</v>
      </c>
      <c r="D663" s="36"/>
      <c r="E663" s="76"/>
      <c r="F663" s="19"/>
      <c r="G663" s="19"/>
      <c r="H663" s="36">
        <f t="shared" si="178"/>
        <v>150</v>
      </c>
      <c r="I663" s="13"/>
      <c r="J663" s="17"/>
    </row>
    <row r="664" spans="1:10" ht="19.5" customHeight="1" x14ac:dyDescent="0.25">
      <c r="A664" s="99" t="s">
        <v>421</v>
      </c>
      <c r="B664" s="25"/>
      <c r="C664" s="19">
        <v>225</v>
      </c>
      <c r="D664" s="19"/>
      <c r="E664" s="36"/>
      <c r="F664" s="19"/>
      <c r="G664" s="19"/>
      <c r="H664" s="36">
        <f t="shared" si="178"/>
        <v>225</v>
      </c>
      <c r="I664" s="13"/>
      <c r="J664" s="17"/>
    </row>
    <row r="665" spans="1:10" ht="15.75" x14ac:dyDescent="0.25">
      <c r="A665" s="100" t="s">
        <v>360</v>
      </c>
      <c r="B665" s="19"/>
      <c r="C665" s="19">
        <v>120</v>
      </c>
      <c r="D665" s="19"/>
      <c r="E665" s="36"/>
      <c r="F665" s="19"/>
      <c r="G665" s="19"/>
      <c r="H665" s="36">
        <f t="shared" si="178"/>
        <v>120</v>
      </c>
      <c r="I665" s="13"/>
      <c r="J665" s="17"/>
    </row>
    <row r="666" spans="1:10" ht="45.75" customHeight="1" x14ac:dyDescent="0.25">
      <c r="A666" s="25" t="s">
        <v>420</v>
      </c>
      <c r="B666" s="25"/>
      <c r="C666" s="36">
        <v>70</v>
      </c>
      <c r="D666" s="19"/>
      <c r="E666" s="36"/>
      <c r="F666" s="19"/>
      <c r="G666" s="19"/>
      <c r="H666" s="36">
        <f t="shared" si="178"/>
        <v>70</v>
      </c>
      <c r="I666" s="13"/>
      <c r="J666" s="17"/>
    </row>
    <row r="667" spans="1:10" ht="30" customHeight="1" x14ac:dyDescent="0.25">
      <c r="A667" s="99" t="s">
        <v>596</v>
      </c>
      <c r="B667" s="25"/>
      <c r="C667" s="36">
        <v>50</v>
      </c>
      <c r="D667" s="19"/>
      <c r="E667" s="36"/>
      <c r="F667" s="19"/>
      <c r="G667" s="19">
        <v>-22</v>
      </c>
      <c r="H667" s="36">
        <v>28</v>
      </c>
      <c r="I667" s="13"/>
      <c r="J667" s="17"/>
    </row>
    <row r="668" spans="1:10" ht="15.75" x14ac:dyDescent="0.25">
      <c r="A668" s="28" t="s">
        <v>363</v>
      </c>
      <c r="B668" s="19"/>
      <c r="C668" s="36">
        <v>100</v>
      </c>
      <c r="D668" s="19"/>
      <c r="E668" s="36"/>
      <c r="F668" s="19"/>
      <c r="G668" s="19"/>
      <c r="H668" s="36">
        <f t="shared" si="178"/>
        <v>100</v>
      </c>
      <c r="I668" s="13"/>
    </row>
    <row r="669" spans="1:10" ht="78.75" x14ac:dyDescent="0.25">
      <c r="A669" s="99" t="s">
        <v>422</v>
      </c>
      <c r="B669" s="25"/>
      <c r="C669" s="36">
        <v>120</v>
      </c>
      <c r="D669" s="19"/>
      <c r="E669" s="36"/>
      <c r="F669" s="19"/>
      <c r="G669" s="19"/>
      <c r="H669" s="36">
        <f t="shared" si="178"/>
        <v>120</v>
      </c>
      <c r="I669" s="13"/>
    </row>
    <row r="670" spans="1:10" ht="31.5" x14ac:dyDescent="0.25">
      <c r="A670" s="25" t="s">
        <v>364</v>
      </c>
      <c r="B670" s="25"/>
      <c r="C670" s="36">
        <v>150</v>
      </c>
      <c r="D670" s="19"/>
      <c r="E670" s="36"/>
      <c r="F670" s="19"/>
      <c r="G670" s="19"/>
      <c r="H670" s="36">
        <f t="shared" si="178"/>
        <v>150</v>
      </c>
      <c r="I670" s="13"/>
    </row>
    <row r="671" spans="1:10" ht="31.5" x14ac:dyDescent="0.25">
      <c r="A671" s="25" t="s">
        <v>631</v>
      </c>
      <c r="B671" s="25"/>
      <c r="C671" s="36">
        <v>1282</v>
      </c>
      <c r="D671" s="19"/>
      <c r="E671" s="36"/>
      <c r="F671" s="19"/>
      <c r="G671" s="19">
        <v>6310</v>
      </c>
      <c r="H671" s="36">
        <f>+G671+C671</f>
        <v>7592</v>
      </c>
      <c r="I671" s="13"/>
    </row>
    <row r="672" spans="1:10" ht="15.75" x14ac:dyDescent="0.25">
      <c r="A672" s="19" t="s">
        <v>367</v>
      </c>
      <c r="B672" s="19"/>
      <c r="C672" s="36">
        <v>1</v>
      </c>
      <c r="D672" s="19"/>
      <c r="E672" s="36"/>
      <c r="F672" s="19"/>
      <c r="G672" s="19"/>
      <c r="H672" s="36">
        <v>1</v>
      </c>
      <c r="I672" s="13"/>
    </row>
    <row r="673" spans="1:9" ht="15.75" x14ac:dyDescent="0.25">
      <c r="A673" s="37" t="s">
        <v>614</v>
      </c>
      <c r="B673" s="19"/>
      <c r="C673" s="36">
        <v>10</v>
      </c>
      <c r="D673" s="19"/>
      <c r="E673" s="36"/>
      <c r="F673" s="19"/>
      <c r="G673" s="19"/>
      <c r="H673" s="36">
        <f t="shared" si="178"/>
        <v>10</v>
      </c>
      <c r="I673" s="13"/>
    </row>
    <row r="674" spans="1:9" ht="47.25" x14ac:dyDescent="0.25">
      <c r="A674" s="63" t="s">
        <v>430</v>
      </c>
      <c r="B674" s="26"/>
      <c r="C674" s="36">
        <v>100</v>
      </c>
      <c r="D674" s="36"/>
      <c r="E674" s="36"/>
      <c r="F674" s="19"/>
      <c r="G674" s="19"/>
      <c r="H674" s="36">
        <f t="shared" si="178"/>
        <v>100</v>
      </c>
      <c r="I674" s="13"/>
    </row>
    <row r="675" spans="1:9" ht="15.75" x14ac:dyDescent="0.25">
      <c r="A675" s="29" t="s">
        <v>44</v>
      </c>
      <c r="B675" s="32" t="s">
        <v>561</v>
      </c>
      <c r="C675" s="32">
        <f>C676</f>
        <v>191</v>
      </c>
      <c r="D675" s="32">
        <f t="shared" ref="D675:H675" si="179">D676</f>
        <v>0</v>
      </c>
      <c r="E675" s="32">
        <f t="shared" si="179"/>
        <v>0</v>
      </c>
      <c r="F675" s="32">
        <f t="shared" si="179"/>
        <v>0</v>
      </c>
      <c r="G675" s="32">
        <f t="shared" si="179"/>
        <v>0</v>
      </c>
      <c r="H675" s="32">
        <f t="shared" si="179"/>
        <v>191</v>
      </c>
      <c r="I675" s="13"/>
    </row>
    <row r="676" spans="1:9" ht="31.5" x14ac:dyDescent="0.25">
      <c r="A676" s="80" t="s">
        <v>564</v>
      </c>
      <c r="B676" s="19"/>
      <c r="C676" s="19">
        <v>191</v>
      </c>
      <c r="D676" s="19"/>
      <c r="E676" s="36"/>
      <c r="F676" s="19">
        <v>0</v>
      </c>
      <c r="G676" s="19">
        <v>0</v>
      </c>
      <c r="H676" s="19">
        <v>191</v>
      </c>
      <c r="I676" s="13"/>
    </row>
    <row r="677" spans="1:9" ht="15.75" x14ac:dyDescent="0.25">
      <c r="A677" s="101"/>
      <c r="B677" s="101"/>
      <c r="C677" s="101"/>
      <c r="D677" s="101"/>
      <c r="E677" s="102"/>
      <c r="F677" s="101"/>
      <c r="G677" s="101"/>
      <c r="H677" s="101"/>
      <c r="I677" s="13"/>
    </row>
    <row r="678" spans="1:9" ht="15.75" x14ac:dyDescent="0.25">
      <c r="A678" s="101"/>
      <c r="B678" s="101"/>
      <c r="C678" s="101"/>
      <c r="D678" s="101"/>
      <c r="E678" s="102"/>
      <c r="F678" s="101"/>
      <c r="G678" s="101"/>
      <c r="H678" s="101"/>
      <c r="I678" s="13"/>
    </row>
    <row r="679" spans="1:9" ht="15.75" x14ac:dyDescent="0.25">
      <c r="A679" s="7"/>
      <c r="B679" s="7"/>
      <c r="C679" s="7"/>
      <c r="D679" s="7"/>
      <c r="E679" s="18"/>
      <c r="F679" s="7"/>
      <c r="G679" s="7"/>
      <c r="H679" s="7"/>
      <c r="I679" s="13"/>
    </row>
    <row r="680" spans="1:9" ht="15.75" x14ac:dyDescent="0.25">
      <c r="A680" s="7"/>
      <c r="B680" s="7"/>
      <c r="C680" s="7"/>
      <c r="D680" s="7"/>
      <c r="E680" s="18"/>
      <c r="F680" s="7"/>
      <c r="G680" s="7"/>
      <c r="H680" s="7"/>
      <c r="I680" s="13"/>
    </row>
    <row r="681" spans="1:9" ht="15.75" x14ac:dyDescent="0.25">
      <c r="A681" s="7"/>
      <c r="B681" s="7"/>
      <c r="C681" s="7"/>
      <c r="D681" s="7"/>
      <c r="E681" s="18"/>
      <c r="F681" s="7"/>
      <c r="G681" s="7"/>
      <c r="H681" s="7"/>
      <c r="I681" s="13"/>
    </row>
    <row r="682" spans="1:9" ht="15.75" x14ac:dyDescent="0.25">
      <c r="A682" s="7"/>
      <c r="B682" s="7"/>
      <c r="C682" s="7"/>
      <c r="D682" s="7"/>
      <c r="E682" s="18"/>
      <c r="F682" s="7"/>
      <c r="G682" s="7"/>
      <c r="H682" s="7"/>
      <c r="I682" s="13"/>
    </row>
    <row r="683" spans="1:9" ht="15.75" x14ac:dyDescent="0.25">
      <c r="A683" s="7"/>
      <c r="B683" s="7"/>
      <c r="C683" s="7"/>
      <c r="D683" s="7"/>
      <c r="E683" s="18"/>
      <c r="F683" s="7"/>
      <c r="G683" s="7"/>
      <c r="H683" s="7"/>
      <c r="I683" s="13"/>
    </row>
    <row r="684" spans="1:9" ht="15.75" x14ac:dyDescent="0.25">
      <c r="A684" s="7"/>
      <c r="B684" s="7"/>
      <c r="C684" s="7"/>
      <c r="D684" s="7"/>
      <c r="E684" s="18"/>
      <c r="F684" s="7"/>
      <c r="G684" s="7"/>
      <c r="H684" s="7"/>
      <c r="I684" s="13"/>
    </row>
    <row r="685" spans="1:9" ht="15.75" x14ac:dyDescent="0.25">
      <c r="A685" s="7"/>
      <c r="B685" s="7"/>
      <c r="C685" s="7"/>
      <c r="D685" s="7"/>
      <c r="E685" s="18"/>
      <c r="F685" s="7"/>
      <c r="G685" s="7"/>
      <c r="H685" s="7"/>
      <c r="I685" s="13"/>
    </row>
    <row r="686" spans="1:9" ht="15.75" x14ac:dyDescent="0.25">
      <c r="A686" s="7"/>
      <c r="B686" s="7"/>
      <c r="C686" s="7"/>
      <c r="D686" s="7"/>
      <c r="E686" s="18"/>
      <c r="F686" s="7"/>
      <c r="G686" s="7"/>
      <c r="H686" s="7"/>
      <c r="I686" s="13"/>
    </row>
    <row r="687" spans="1:9" ht="15.75" x14ac:dyDescent="0.25">
      <c r="A687" s="7"/>
      <c r="B687" s="7"/>
      <c r="C687" s="7"/>
      <c r="D687" s="7"/>
      <c r="E687" s="18"/>
      <c r="F687" s="7"/>
      <c r="G687" s="7"/>
      <c r="H687" s="7"/>
      <c r="I687" s="13"/>
    </row>
    <row r="688" spans="1:9" ht="15.75" x14ac:dyDescent="0.25">
      <c r="A688" s="7"/>
      <c r="B688" s="7"/>
      <c r="C688" s="7"/>
      <c r="D688" s="7"/>
      <c r="E688" s="18"/>
      <c r="F688" s="7"/>
      <c r="G688" s="7"/>
      <c r="H688" s="7"/>
      <c r="I688" s="13"/>
    </row>
    <row r="689" spans="1:9" ht="15.75" x14ac:dyDescent="0.25">
      <c r="A689" s="7"/>
      <c r="B689" s="7"/>
      <c r="C689" s="7"/>
      <c r="D689" s="7"/>
      <c r="E689" s="18"/>
      <c r="F689" s="7"/>
      <c r="G689" s="7"/>
      <c r="H689" s="7"/>
      <c r="I689" s="13"/>
    </row>
    <row r="690" spans="1:9" ht="15.75" x14ac:dyDescent="0.25">
      <c r="A690" s="7"/>
      <c r="B690" s="7"/>
      <c r="C690" s="7"/>
      <c r="D690" s="7"/>
      <c r="E690" s="18"/>
      <c r="F690" s="7"/>
      <c r="G690" s="7"/>
      <c r="H690" s="7"/>
      <c r="I690" s="13"/>
    </row>
    <row r="691" spans="1:9" ht="15.75" x14ac:dyDescent="0.25">
      <c r="A691" s="7"/>
      <c r="B691" s="7"/>
      <c r="C691" s="7"/>
      <c r="D691" s="7"/>
      <c r="E691" s="18"/>
      <c r="F691" s="7"/>
      <c r="G691" s="7"/>
      <c r="H691" s="7"/>
      <c r="I691" s="13"/>
    </row>
    <row r="692" spans="1:9" ht="15.75" x14ac:dyDescent="0.25">
      <c r="A692" s="7"/>
      <c r="B692" s="7"/>
      <c r="C692" s="7"/>
      <c r="D692" s="7"/>
      <c r="E692" s="18"/>
      <c r="F692" s="7"/>
      <c r="G692" s="7"/>
      <c r="H692" s="7"/>
      <c r="I692" s="13"/>
    </row>
    <row r="693" spans="1:9" ht="15.75" x14ac:dyDescent="0.25">
      <c r="A693" s="7"/>
      <c r="B693" s="7"/>
      <c r="C693" s="7"/>
      <c r="D693" s="7"/>
      <c r="E693" s="18"/>
      <c r="F693" s="7"/>
      <c r="G693" s="7"/>
      <c r="H693" s="7"/>
      <c r="I693" s="13"/>
    </row>
    <row r="694" spans="1:9" ht="15.75" x14ac:dyDescent="0.25">
      <c r="A694" s="7"/>
      <c r="B694" s="7"/>
      <c r="C694" s="7"/>
      <c r="D694" s="7"/>
      <c r="E694" s="18"/>
      <c r="F694" s="7"/>
      <c r="G694" s="7"/>
      <c r="H694" s="7"/>
      <c r="I694" s="13"/>
    </row>
    <row r="695" spans="1:9" ht="15.75" x14ac:dyDescent="0.25">
      <c r="A695" s="7"/>
      <c r="B695" s="7"/>
      <c r="C695" s="7"/>
      <c r="D695" s="7"/>
      <c r="E695" s="18"/>
      <c r="F695" s="7"/>
      <c r="G695" s="7"/>
      <c r="H695" s="7"/>
      <c r="I695" s="13"/>
    </row>
    <row r="696" spans="1:9" ht="15.75" x14ac:dyDescent="0.25">
      <c r="A696" s="7"/>
      <c r="B696" s="7"/>
      <c r="C696" s="7"/>
      <c r="D696" s="7"/>
      <c r="E696" s="18"/>
      <c r="F696" s="7"/>
      <c r="G696" s="7"/>
      <c r="H696" s="7"/>
      <c r="I696" s="13"/>
    </row>
    <row r="697" spans="1:9" ht="15.75" x14ac:dyDescent="0.25">
      <c r="A697" s="7"/>
      <c r="B697" s="7"/>
      <c r="C697" s="7"/>
      <c r="D697" s="7"/>
      <c r="E697" s="18"/>
      <c r="F697" s="7"/>
      <c r="G697" s="7"/>
      <c r="H697" s="7"/>
      <c r="I697" s="13"/>
    </row>
    <row r="698" spans="1:9" ht="15.75" x14ac:dyDescent="0.25">
      <c r="A698" s="7"/>
      <c r="B698" s="7"/>
      <c r="C698" s="7"/>
      <c r="D698" s="7"/>
      <c r="E698" s="18"/>
      <c r="F698" s="7"/>
      <c r="G698" s="7"/>
      <c r="H698" s="7"/>
      <c r="I698" s="13"/>
    </row>
    <row r="699" spans="1:9" ht="15.75" x14ac:dyDescent="0.25">
      <c r="A699" s="7"/>
      <c r="B699" s="7"/>
      <c r="C699" s="7"/>
      <c r="D699" s="7"/>
      <c r="E699" s="18"/>
      <c r="F699" s="7"/>
      <c r="G699" s="7"/>
      <c r="H699" s="7"/>
      <c r="I699" s="13"/>
    </row>
    <row r="700" spans="1:9" ht="15.75" x14ac:dyDescent="0.25">
      <c r="A700" s="7"/>
      <c r="B700" s="7"/>
      <c r="C700" s="7"/>
      <c r="D700" s="7"/>
      <c r="E700" s="18"/>
      <c r="F700" s="7"/>
      <c r="G700" s="7"/>
      <c r="H700" s="7"/>
      <c r="I700" s="13"/>
    </row>
    <row r="701" spans="1:9" ht="15.75" x14ac:dyDescent="0.25">
      <c r="A701" s="7"/>
      <c r="B701" s="7"/>
      <c r="C701" s="7"/>
      <c r="D701" s="7"/>
      <c r="E701" s="18"/>
      <c r="F701" s="7"/>
      <c r="G701" s="7"/>
      <c r="H701" s="7"/>
      <c r="I701" s="13"/>
    </row>
    <row r="702" spans="1:9" ht="15.75" x14ac:dyDescent="0.25">
      <c r="A702" s="7"/>
      <c r="B702" s="7"/>
      <c r="C702" s="7"/>
      <c r="D702" s="7"/>
      <c r="E702" s="18"/>
      <c r="F702" s="7"/>
      <c r="G702" s="7"/>
      <c r="H702" s="7"/>
      <c r="I702" s="13"/>
    </row>
    <row r="703" spans="1:9" ht="15.75" x14ac:dyDescent="0.25">
      <c r="A703" s="7"/>
      <c r="B703" s="7"/>
      <c r="C703" s="7"/>
      <c r="D703" s="7"/>
      <c r="E703" s="18"/>
      <c r="F703" s="7"/>
      <c r="G703" s="7"/>
      <c r="H703" s="7"/>
      <c r="I703" s="13"/>
    </row>
    <row r="704" spans="1:9" ht="15.75" x14ac:dyDescent="0.25">
      <c r="A704" s="7"/>
      <c r="B704" s="7"/>
      <c r="C704" s="7"/>
      <c r="D704" s="7"/>
      <c r="E704" s="18"/>
      <c r="F704" s="7"/>
      <c r="G704" s="7"/>
      <c r="H704" s="7"/>
      <c r="I704" s="13"/>
    </row>
    <row r="705" spans="1:9" ht="15.75" x14ac:dyDescent="0.25">
      <c r="A705" s="7"/>
      <c r="B705" s="7"/>
      <c r="C705" s="7"/>
      <c r="D705" s="7"/>
      <c r="E705" s="18"/>
      <c r="F705" s="7"/>
      <c r="G705" s="7"/>
      <c r="H705" s="7"/>
      <c r="I705" s="13"/>
    </row>
    <row r="706" spans="1:9" ht="15.75" x14ac:dyDescent="0.25">
      <c r="A706" s="7"/>
      <c r="B706" s="7"/>
      <c r="C706" s="7"/>
      <c r="D706" s="7"/>
      <c r="E706" s="18"/>
      <c r="F706" s="7"/>
      <c r="G706" s="7"/>
      <c r="H706" s="7"/>
      <c r="I706" s="13"/>
    </row>
    <row r="707" spans="1:9" ht="15.75" x14ac:dyDescent="0.25">
      <c r="A707" s="7"/>
      <c r="B707" s="7"/>
      <c r="C707" s="7"/>
      <c r="D707" s="7"/>
      <c r="E707" s="18"/>
      <c r="F707" s="7"/>
      <c r="G707" s="7"/>
      <c r="H707" s="7"/>
      <c r="I707" s="13"/>
    </row>
    <row r="708" spans="1:9" ht="15.75" x14ac:dyDescent="0.25">
      <c r="A708" s="7"/>
      <c r="B708" s="7"/>
      <c r="C708" s="7"/>
      <c r="D708" s="7"/>
      <c r="E708" s="18"/>
      <c r="F708" s="7"/>
      <c r="G708" s="7"/>
      <c r="H708" s="7"/>
      <c r="I708" s="13"/>
    </row>
    <row r="709" spans="1:9" ht="15.75" x14ac:dyDescent="0.25">
      <c r="A709" s="7"/>
      <c r="B709" s="7"/>
      <c r="C709" s="7"/>
      <c r="D709" s="7"/>
      <c r="E709" s="18"/>
      <c r="F709" s="7"/>
      <c r="G709" s="7"/>
      <c r="H709" s="7"/>
      <c r="I709" s="13"/>
    </row>
    <row r="710" spans="1:9" ht="15.75" x14ac:dyDescent="0.25">
      <c r="A710" s="7"/>
      <c r="B710" s="7"/>
      <c r="C710" s="7"/>
      <c r="D710" s="7"/>
      <c r="E710" s="18"/>
      <c r="F710" s="7"/>
      <c r="G710" s="7"/>
      <c r="H710" s="7"/>
      <c r="I710" s="13"/>
    </row>
    <row r="711" spans="1:9" ht="15.75" x14ac:dyDescent="0.25">
      <c r="A711" s="7"/>
      <c r="B711" s="7"/>
      <c r="C711" s="7"/>
      <c r="D711" s="7"/>
      <c r="E711" s="18"/>
      <c r="F711" s="7"/>
      <c r="G711" s="7"/>
      <c r="H711" s="7"/>
      <c r="I711" s="13"/>
    </row>
    <row r="712" spans="1:9" ht="15.75" x14ac:dyDescent="0.25">
      <c r="A712" s="7"/>
      <c r="B712" s="7"/>
      <c r="C712" s="7"/>
      <c r="D712" s="7"/>
      <c r="E712" s="18"/>
      <c r="F712" s="7"/>
      <c r="G712" s="7"/>
      <c r="H712" s="7"/>
      <c r="I712" s="13"/>
    </row>
    <row r="713" spans="1:9" ht="15.75" x14ac:dyDescent="0.25">
      <c r="A713" s="7"/>
      <c r="B713" s="7"/>
      <c r="C713" s="7"/>
      <c r="D713" s="7"/>
      <c r="E713" s="18"/>
      <c r="F713" s="7"/>
      <c r="G713" s="7"/>
      <c r="H713" s="7"/>
      <c r="I713" s="13"/>
    </row>
    <row r="714" spans="1:9" ht="15.75" x14ac:dyDescent="0.25">
      <c r="A714" s="7"/>
      <c r="B714" s="7"/>
      <c r="C714" s="7"/>
      <c r="D714" s="7"/>
      <c r="E714" s="18"/>
      <c r="F714" s="7"/>
      <c r="G714" s="7"/>
      <c r="H714" s="7"/>
      <c r="I714" s="13"/>
    </row>
    <row r="715" spans="1:9" ht="15.75" x14ac:dyDescent="0.25">
      <c r="A715" s="7"/>
      <c r="B715" s="7"/>
      <c r="C715" s="7"/>
      <c r="D715" s="7"/>
      <c r="E715" s="18"/>
      <c r="F715" s="7"/>
      <c r="G715" s="7"/>
      <c r="H715" s="7"/>
      <c r="I715" s="13"/>
    </row>
    <row r="716" spans="1:9" ht="15.75" x14ac:dyDescent="0.25">
      <c r="A716" s="7"/>
      <c r="B716" s="7"/>
      <c r="C716" s="7"/>
      <c r="D716" s="7"/>
      <c r="E716" s="18"/>
      <c r="F716" s="7"/>
      <c r="G716" s="7"/>
      <c r="H716" s="7"/>
      <c r="I716" s="13"/>
    </row>
    <row r="717" spans="1:9" ht="15.75" x14ac:dyDescent="0.25">
      <c r="A717" s="7"/>
      <c r="B717" s="7"/>
      <c r="C717" s="7"/>
      <c r="D717" s="7"/>
      <c r="E717" s="18"/>
      <c r="F717" s="7"/>
      <c r="G717" s="7"/>
      <c r="H717" s="7"/>
      <c r="I717" s="13"/>
    </row>
    <row r="718" spans="1:9" ht="15.75" x14ac:dyDescent="0.25">
      <c r="A718" s="7"/>
      <c r="B718" s="7"/>
      <c r="C718" s="7"/>
      <c r="D718" s="7"/>
      <c r="E718" s="18"/>
      <c r="F718" s="7"/>
      <c r="G718" s="7"/>
      <c r="H718" s="7"/>
      <c r="I718" s="13"/>
    </row>
    <row r="719" spans="1:9" ht="15.75" x14ac:dyDescent="0.25">
      <c r="A719" s="7"/>
      <c r="B719" s="7"/>
      <c r="C719" s="7"/>
      <c r="D719" s="7"/>
      <c r="E719" s="18"/>
      <c r="F719" s="7"/>
      <c r="G719" s="7"/>
      <c r="H719" s="7"/>
      <c r="I719" s="13"/>
    </row>
    <row r="720" spans="1:9" ht="15.75" x14ac:dyDescent="0.25">
      <c r="A720" s="7"/>
      <c r="B720" s="7"/>
      <c r="C720" s="7"/>
      <c r="D720" s="7"/>
      <c r="E720" s="18"/>
      <c r="F720" s="7"/>
      <c r="G720" s="7"/>
      <c r="H720" s="7"/>
      <c r="I720" s="13"/>
    </row>
    <row r="721" spans="1:9" ht="15.75" x14ac:dyDescent="0.25">
      <c r="A721" s="7"/>
      <c r="B721" s="7"/>
      <c r="C721" s="7"/>
      <c r="D721" s="7"/>
      <c r="E721" s="18"/>
      <c r="F721" s="7"/>
      <c r="G721" s="7"/>
      <c r="H721" s="7"/>
      <c r="I721" s="13"/>
    </row>
    <row r="722" spans="1:9" ht="15.75" x14ac:dyDescent="0.25">
      <c r="A722" s="7"/>
      <c r="B722" s="7"/>
      <c r="C722" s="7"/>
      <c r="D722" s="7"/>
      <c r="E722" s="18"/>
      <c r="F722" s="7"/>
      <c r="G722" s="7"/>
      <c r="H722" s="7"/>
      <c r="I722" s="13"/>
    </row>
    <row r="723" spans="1:9" ht="15.75" x14ac:dyDescent="0.25">
      <c r="A723" s="7"/>
      <c r="B723" s="7"/>
      <c r="C723" s="7"/>
      <c r="D723" s="7"/>
      <c r="E723" s="18"/>
      <c r="F723" s="7"/>
      <c r="G723" s="7"/>
      <c r="H723" s="7"/>
      <c r="I723" s="13"/>
    </row>
    <row r="724" spans="1:9" ht="15.75" x14ac:dyDescent="0.25">
      <c r="A724" s="7"/>
      <c r="B724" s="7"/>
      <c r="C724" s="7"/>
      <c r="D724" s="7"/>
      <c r="E724" s="18"/>
      <c r="F724" s="7"/>
      <c r="G724" s="7"/>
      <c r="H724" s="7"/>
      <c r="I724" s="13"/>
    </row>
    <row r="725" spans="1:9" ht="15.75" x14ac:dyDescent="0.25">
      <c r="A725" s="7"/>
      <c r="B725" s="7"/>
      <c r="C725" s="7"/>
      <c r="D725" s="7"/>
      <c r="E725" s="18"/>
      <c r="F725" s="7"/>
      <c r="G725" s="7"/>
      <c r="H725" s="7"/>
      <c r="I725" s="13"/>
    </row>
    <row r="726" spans="1:9" ht="15.75" x14ac:dyDescent="0.25">
      <c r="A726" s="7"/>
      <c r="B726" s="7"/>
      <c r="C726" s="7"/>
      <c r="D726" s="7"/>
      <c r="E726" s="18"/>
      <c r="F726" s="7"/>
      <c r="G726" s="7"/>
      <c r="H726" s="7"/>
      <c r="I726" s="13"/>
    </row>
    <row r="727" spans="1:9" ht="15.75" x14ac:dyDescent="0.25">
      <c r="A727" s="7"/>
      <c r="B727" s="7"/>
      <c r="C727" s="7"/>
      <c r="D727" s="7"/>
      <c r="E727" s="18"/>
      <c r="F727" s="7"/>
      <c r="G727" s="7"/>
      <c r="H727" s="7"/>
      <c r="I727" s="13"/>
    </row>
    <row r="728" spans="1:9" ht="15.75" x14ac:dyDescent="0.25">
      <c r="A728" s="7"/>
      <c r="B728" s="7"/>
      <c r="C728" s="7"/>
      <c r="D728" s="7"/>
      <c r="E728" s="18"/>
      <c r="F728" s="7"/>
      <c r="G728" s="7"/>
      <c r="H728" s="7"/>
      <c r="I728" s="13"/>
    </row>
    <row r="729" spans="1:9" ht="15.75" x14ac:dyDescent="0.25">
      <c r="A729" s="7"/>
      <c r="B729" s="7"/>
      <c r="C729" s="7"/>
      <c r="D729" s="7"/>
      <c r="E729" s="18"/>
      <c r="F729" s="7"/>
      <c r="G729" s="7"/>
      <c r="H729" s="7"/>
      <c r="I729" s="13"/>
    </row>
    <row r="730" spans="1:9" ht="15.75" x14ac:dyDescent="0.25">
      <c r="A730" s="7"/>
      <c r="B730" s="7"/>
      <c r="C730" s="7"/>
      <c r="D730" s="7"/>
      <c r="E730" s="18"/>
      <c r="F730" s="7"/>
      <c r="G730" s="7"/>
      <c r="H730" s="7"/>
      <c r="I730" s="13"/>
    </row>
    <row r="731" spans="1:9" ht="15.75" x14ac:dyDescent="0.25">
      <c r="A731" s="7"/>
      <c r="B731" s="7"/>
      <c r="C731" s="7"/>
      <c r="D731" s="7"/>
      <c r="E731" s="18"/>
      <c r="F731" s="7"/>
      <c r="G731" s="7"/>
      <c r="H731" s="7"/>
      <c r="I731" s="13"/>
    </row>
    <row r="732" spans="1:9" ht="15.75" x14ac:dyDescent="0.25">
      <c r="A732" s="7"/>
      <c r="B732" s="7"/>
      <c r="C732" s="7"/>
      <c r="D732" s="7"/>
      <c r="E732" s="18"/>
      <c r="F732" s="7"/>
      <c r="G732" s="7"/>
      <c r="H732" s="7"/>
      <c r="I732" s="13"/>
    </row>
    <row r="733" spans="1:9" ht="15.75" x14ac:dyDescent="0.25">
      <c r="A733" s="7"/>
      <c r="B733" s="7"/>
      <c r="C733" s="7"/>
      <c r="D733" s="7"/>
      <c r="E733" s="18"/>
      <c r="F733" s="7"/>
      <c r="G733" s="7"/>
      <c r="H733" s="7"/>
      <c r="I733" s="13"/>
    </row>
    <row r="734" spans="1:9" ht="15.75" x14ac:dyDescent="0.25">
      <c r="A734" s="7"/>
      <c r="B734" s="7"/>
      <c r="C734" s="7"/>
      <c r="D734" s="7"/>
      <c r="E734" s="18"/>
      <c r="F734" s="7"/>
      <c r="G734" s="7"/>
      <c r="H734" s="7"/>
      <c r="I734" s="13"/>
    </row>
    <row r="735" spans="1:9" ht="15.75" x14ac:dyDescent="0.25">
      <c r="A735" s="7"/>
      <c r="B735" s="7"/>
      <c r="C735" s="7"/>
      <c r="D735" s="7"/>
      <c r="E735" s="18"/>
      <c r="F735" s="7"/>
      <c r="G735" s="7"/>
      <c r="H735" s="7"/>
      <c r="I735" s="13"/>
    </row>
    <row r="736" spans="1:9" ht="15.75" x14ac:dyDescent="0.25">
      <c r="A736" s="7"/>
      <c r="B736" s="7"/>
      <c r="C736" s="7"/>
      <c r="D736" s="7"/>
      <c r="E736" s="18"/>
      <c r="F736" s="7"/>
      <c r="G736" s="7"/>
      <c r="H736" s="7"/>
      <c r="I736" s="13"/>
    </row>
    <row r="737" spans="1:9" ht="15.75" x14ac:dyDescent="0.25">
      <c r="A737" s="7"/>
      <c r="B737" s="7"/>
      <c r="C737" s="7"/>
      <c r="D737" s="7"/>
      <c r="E737" s="18"/>
      <c r="F737" s="7"/>
      <c r="G737" s="7"/>
      <c r="H737" s="7"/>
      <c r="I737" s="13"/>
    </row>
    <row r="738" spans="1:9" ht="15.75" x14ac:dyDescent="0.25">
      <c r="A738" s="7"/>
      <c r="B738" s="7"/>
      <c r="C738" s="7"/>
      <c r="D738" s="7"/>
      <c r="E738" s="18"/>
      <c r="F738" s="7"/>
      <c r="G738" s="7"/>
      <c r="H738" s="7"/>
      <c r="I738" s="13"/>
    </row>
    <row r="739" spans="1:9" ht="15.75" x14ac:dyDescent="0.25">
      <c r="A739" s="7"/>
      <c r="B739" s="7"/>
      <c r="C739" s="7"/>
      <c r="D739" s="7"/>
      <c r="E739" s="18"/>
      <c r="F739" s="7"/>
      <c r="G739" s="7"/>
      <c r="H739" s="7"/>
      <c r="I739" s="13"/>
    </row>
    <row r="740" spans="1:9" ht="15.75" x14ac:dyDescent="0.25">
      <c r="A740" s="7"/>
      <c r="B740" s="7"/>
      <c r="C740" s="7"/>
      <c r="D740" s="7"/>
      <c r="E740" s="18"/>
      <c r="F740" s="7"/>
      <c r="G740" s="7"/>
      <c r="H740" s="7"/>
      <c r="I740" s="13"/>
    </row>
    <row r="741" spans="1:9" ht="15.75" x14ac:dyDescent="0.25">
      <c r="A741" s="7"/>
      <c r="B741" s="7"/>
      <c r="C741" s="7"/>
      <c r="D741" s="7"/>
      <c r="E741" s="18"/>
      <c r="F741" s="7"/>
      <c r="G741" s="7"/>
      <c r="H741" s="7"/>
      <c r="I741" s="13"/>
    </row>
    <row r="742" spans="1:9" ht="15.75" x14ac:dyDescent="0.25">
      <c r="A742" s="7"/>
      <c r="B742" s="7"/>
      <c r="C742" s="7"/>
      <c r="D742" s="7"/>
      <c r="E742" s="18"/>
      <c r="F742" s="7"/>
      <c r="G742" s="7"/>
      <c r="H742" s="7"/>
      <c r="I742" s="13"/>
    </row>
    <row r="743" spans="1:9" ht="15.75" x14ac:dyDescent="0.25">
      <c r="A743" s="7"/>
      <c r="B743" s="7"/>
      <c r="C743" s="7"/>
      <c r="D743" s="7"/>
      <c r="E743" s="18"/>
      <c r="F743" s="7"/>
      <c r="G743" s="7"/>
      <c r="H743" s="7"/>
      <c r="I743" s="13"/>
    </row>
    <row r="744" spans="1:9" ht="15.75" x14ac:dyDescent="0.25">
      <c r="A744" s="7"/>
      <c r="B744" s="7"/>
      <c r="C744" s="7"/>
      <c r="D744" s="7"/>
      <c r="E744" s="18"/>
      <c r="F744" s="7"/>
      <c r="G744" s="7"/>
      <c r="H744" s="7"/>
      <c r="I744" s="13"/>
    </row>
    <row r="745" spans="1:9" ht="15.75" x14ac:dyDescent="0.25">
      <c r="A745" s="7"/>
      <c r="B745" s="7"/>
      <c r="C745" s="7"/>
      <c r="D745" s="7"/>
      <c r="E745" s="18"/>
      <c r="F745" s="7"/>
      <c r="G745" s="7"/>
      <c r="H745" s="7"/>
      <c r="I745" s="13"/>
    </row>
    <row r="746" spans="1:9" ht="15.75" x14ac:dyDescent="0.25">
      <c r="A746" s="7"/>
      <c r="B746" s="7"/>
      <c r="C746" s="7"/>
      <c r="D746" s="7"/>
      <c r="E746" s="18"/>
      <c r="F746" s="7"/>
      <c r="G746" s="7"/>
      <c r="H746" s="7"/>
      <c r="I746" s="13"/>
    </row>
    <row r="747" spans="1:9" ht="15.75" x14ac:dyDescent="0.25">
      <c r="A747" s="7"/>
      <c r="B747" s="7"/>
      <c r="C747" s="7"/>
      <c r="D747" s="7"/>
      <c r="E747" s="18"/>
      <c r="F747" s="7"/>
      <c r="G747" s="7"/>
      <c r="H747" s="7"/>
      <c r="I747" s="13"/>
    </row>
    <row r="748" spans="1:9" ht="15.75" x14ac:dyDescent="0.25">
      <c r="A748" s="7"/>
      <c r="B748" s="7"/>
      <c r="C748" s="7"/>
      <c r="D748" s="7"/>
      <c r="E748" s="18"/>
      <c r="F748" s="7"/>
      <c r="G748" s="7"/>
      <c r="H748" s="7"/>
      <c r="I748" s="13"/>
    </row>
    <row r="749" spans="1:9" ht="15.75" x14ac:dyDescent="0.25">
      <c r="A749" s="7"/>
      <c r="B749" s="7"/>
      <c r="C749" s="7"/>
      <c r="D749" s="7"/>
      <c r="E749" s="18"/>
      <c r="F749" s="7"/>
      <c r="G749" s="7"/>
      <c r="H749" s="7"/>
      <c r="I749" s="13"/>
    </row>
    <row r="750" spans="1:9" ht="15.75" x14ac:dyDescent="0.25">
      <c r="A750" s="7"/>
      <c r="B750" s="7"/>
      <c r="C750" s="7"/>
      <c r="D750" s="7"/>
      <c r="E750" s="18"/>
      <c r="F750" s="7"/>
      <c r="G750" s="7"/>
      <c r="H750" s="7"/>
      <c r="I750" s="13"/>
    </row>
    <row r="751" spans="1:9" ht="15.75" x14ac:dyDescent="0.25">
      <c r="A751" s="7"/>
      <c r="B751" s="7"/>
      <c r="C751" s="7"/>
      <c r="D751" s="7"/>
      <c r="E751" s="18"/>
      <c r="F751" s="7"/>
      <c r="G751" s="7"/>
      <c r="H751" s="7"/>
      <c r="I751" s="13"/>
    </row>
    <row r="752" spans="1:9" ht="15.75" x14ac:dyDescent="0.25">
      <c r="A752" s="7"/>
      <c r="B752" s="7"/>
      <c r="C752" s="7"/>
      <c r="D752" s="7"/>
      <c r="E752" s="18"/>
      <c r="F752" s="7"/>
      <c r="G752" s="7"/>
      <c r="H752" s="7"/>
      <c r="I752" s="13"/>
    </row>
    <row r="753" spans="1:9" ht="15.75" x14ac:dyDescent="0.25">
      <c r="A753" s="7"/>
      <c r="B753" s="7"/>
      <c r="C753" s="7"/>
      <c r="D753" s="7"/>
      <c r="E753" s="9"/>
      <c r="F753" s="7"/>
      <c r="G753" s="7"/>
      <c r="H753" s="7"/>
      <c r="I753" s="13"/>
    </row>
    <row r="754" spans="1:9" ht="15.75" x14ac:dyDescent="0.25">
      <c r="A754" s="7"/>
      <c r="B754" s="7"/>
      <c r="C754" s="7"/>
      <c r="D754" s="7"/>
      <c r="E754" s="9"/>
      <c r="F754" s="7"/>
      <c r="G754" s="7"/>
      <c r="H754" s="7"/>
      <c r="I754" s="13"/>
    </row>
    <row r="755" spans="1:9" ht="15.75" x14ac:dyDescent="0.25">
      <c r="A755" s="2"/>
      <c r="B755" s="2"/>
      <c r="I755" s="13"/>
    </row>
    <row r="756" spans="1:9" ht="15.75" x14ac:dyDescent="0.25">
      <c r="A756" s="2"/>
      <c r="B756" s="2"/>
      <c r="I756" s="13"/>
    </row>
    <row r="757" spans="1:9" x14ac:dyDescent="0.2">
      <c r="A757" s="2"/>
      <c r="B757" s="2"/>
    </row>
    <row r="758" spans="1:9" x14ac:dyDescent="0.2">
      <c r="A758" s="2"/>
      <c r="B758" s="2"/>
    </row>
  </sheetData>
  <mergeCells count="9">
    <mergeCell ref="A378:B378"/>
    <mergeCell ref="A385:B385"/>
    <mergeCell ref="A390:B390"/>
    <mergeCell ref="A391:B391"/>
    <mergeCell ref="A2:C2"/>
    <mergeCell ref="A4:B4"/>
    <mergeCell ref="A3:H3"/>
    <mergeCell ref="D5:H5"/>
    <mergeCell ref="A377:B377"/>
  </mergeCells>
  <pageMargins left="0" right="0" top="0.74803149606299213" bottom="0.74803149606299213" header="0.31496062992125984" footer="0.31496062992125984"/>
  <pageSetup paperSize="9" fitToHeight="0" orientation="landscape" r:id="rId1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2023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2023-10-20T07:08:55Z</cp:lastPrinted>
  <dcterms:created xsi:type="dcterms:W3CDTF">2004-07-06T08:10:59Z</dcterms:created>
  <dcterms:modified xsi:type="dcterms:W3CDTF">2023-10-26T07:57:05Z</dcterms:modified>
</cp:coreProperties>
</file>